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8445" activeTab="0"/>
  </bookViews>
  <sheets>
    <sheet name="Basics" sheetId="1" r:id="rId1"/>
    <sheet name="Input_Result" sheetId="2" r:id="rId2"/>
    <sheet name="General Assumptions" sheetId="3" r:id="rId3"/>
  </sheets>
  <definedNames>
    <definedName name="Fuel">#REF!</definedName>
  </definedNames>
  <calcPr fullCalcOnLoad="1"/>
</workbook>
</file>

<file path=xl/sharedStrings.xml><?xml version="1.0" encoding="utf-8"?>
<sst xmlns="http://schemas.openxmlformats.org/spreadsheetml/2006/main" count="208" uniqueCount="112">
  <si>
    <r>
      <t>kg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/kWh</t>
    </r>
  </si>
  <si>
    <r>
      <t>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-emissions </t>
    </r>
  </si>
  <si>
    <t>Malta</t>
  </si>
  <si>
    <t>Portugal</t>
  </si>
  <si>
    <t>kWh</t>
  </si>
  <si>
    <t>-</t>
  </si>
  <si>
    <t>kg/kWh</t>
  </si>
  <si>
    <t>kg</t>
  </si>
  <si>
    <t>l</t>
  </si>
  <si>
    <t>kg/l</t>
  </si>
  <si>
    <t>kg/kg</t>
  </si>
  <si>
    <t>m³</t>
  </si>
  <si>
    <t>kg/m³</t>
  </si>
  <si>
    <r>
      <t>kg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/kWh</t>
    </r>
  </si>
  <si>
    <t>kWh/kg</t>
  </si>
  <si>
    <t>kWh/m³</t>
  </si>
  <si>
    <t xml:space="preserve">Prosjek za EU-27 </t>
  </si>
  <si>
    <t>Belgija</t>
  </si>
  <si>
    <t>Bugarska</t>
  </si>
  <si>
    <t>Češka</t>
  </si>
  <si>
    <t>Danska</t>
  </si>
  <si>
    <t>Njemačka</t>
  </si>
  <si>
    <t>Estonija</t>
  </si>
  <si>
    <t>Irska</t>
  </si>
  <si>
    <t>Grčka</t>
  </si>
  <si>
    <t>Španjolska</t>
  </si>
  <si>
    <t>Francuska</t>
  </si>
  <si>
    <t>Italija</t>
  </si>
  <si>
    <t>Cipar</t>
  </si>
  <si>
    <t>Letonija</t>
  </si>
  <si>
    <t>Litva</t>
  </si>
  <si>
    <t>Luksemburg</t>
  </si>
  <si>
    <t>Mađarska</t>
  </si>
  <si>
    <t>Nizozemska</t>
  </si>
  <si>
    <t>Austrija</t>
  </si>
  <si>
    <t>Poljska</t>
  </si>
  <si>
    <t>Rumunjska</t>
  </si>
  <si>
    <t>Slovenija</t>
  </si>
  <si>
    <t>Slovačka</t>
  </si>
  <si>
    <t>Finska</t>
  </si>
  <si>
    <t>Švedska</t>
  </si>
  <si>
    <t>Ujedinjeno Kraljevstvo</t>
  </si>
  <si>
    <t>Hrvatska</t>
  </si>
  <si>
    <t>Norveška</t>
  </si>
  <si>
    <t>Katalonija</t>
  </si>
  <si>
    <t>Izvor energije</t>
  </si>
  <si>
    <t>Direktne emisije</t>
  </si>
  <si>
    <t>Indirektne emisije</t>
  </si>
  <si>
    <t>Direktne i indirektne emisije</t>
  </si>
  <si>
    <t>Ostale vrijednosti</t>
  </si>
  <si>
    <t>Opće pretpostavke</t>
  </si>
  <si>
    <t>Turska</t>
  </si>
  <si>
    <t>Makedonija</t>
  </si>
  <si>
    <t>Bosna i Hercegovina</t>
  </si>
  <si>
    <t>Albanija</t>
  </si>
  <si>
    <t>Prirodni plin</t>
  </si>
  <si>
    <t>Kroz životni vijek</t>
  </si>
  <si>
    <t>Trenutna godišnja potrošnja energije</t>
  </si>
  <si>
    <t>Mjerilo</t>
  </si>
  <si>
    <t>Loživo ulje</t>
  </si>
  <si>
    <t>Drveni peleti</t>
  </si>
  <si>
    <t>godina</t>
  </si>
  <si>
    <t>Lokacija ugovorene energije</t>
  </si>
  <si>
    <t>Input i rezultati</t>
  </si>
  <si>
    <r>
      <t>Emisije CO</t>
    </r>
    <r>
      <rPr>
        <b/>
        <vertAlign val="subscript"/>
        <sz val="9"/>
        <rFont val="Calibri"/>
        <family val="2"/>
      </rPr>
      <t>2</t>
    </r>
    <r>
      <rPr>
        <b/>
        <sz val="9"/>
        <rFont val="Calibri"/>
        <family val="2"/>
      </rPr>
      <t xml:space="preserve"> (t CO</t>
    </r>
    <r>
      <rPr>
        <b/>
        <vertAlign val="subscript"/>
        <sz val="9"/>
        <rFont val="Calibri"/>
        <family val="2"/>
      </rPr>
      <t>2</t>
    </r>
    <r>
      <rPr>
        <b/>
        <sz val="9"/>
        <rFont val="Calibri"/>
        <family val="2"/>
      </rPr>
      <t>)</t>
    </r>
  </si>
  <si>
    <t xml:space="preserve"> Potrošnja energije (TOE/ godišnje)</t>
  </si>
  <si>
    <t>Na godinu</t>
  </si>
  <si>
    <r>
      <t>Emisije CO</t>
    </r>
    <r>
      <rPr>
        <b/>
        <vertAlign val="subscript"/>
        <sz val="9"/>
        <rFont val="Calibri"/>
        <family val="2"/>
      </rPr>
      <t>2</t>
    </r>
    <r>
      <rPr>
        <b/>
        <sz val="9"/>
        <rFont val="Calibri"/>
        <family val="2"/>
      </rPr>
      <t xml:space="preserve"> (t CO</t>
    </r>
    <r>
      <rPr>
        <b/>
        <vertAlign val="subscript"/>
        <sz val="9"/>
        <rFont val="Calibri"/>
        <family val="2"/>
      </rPr>
      <t>2</t>
    </r>
    <r>
      <rPr>
        <b/>
        <sz val="9"/>
        <rFont val="Calibri"/>
        <family val="2"/>
      </rPr>
      <t>/ godišnje)</t>
    </r>
  </si>
  <si>
    <r>
      <t>Smanjenje emisije CO</t>
    </r>
    <r>
      <rPr>
        <b/>
        <vertAlign val="subscript"/>
        <sz val="9"/>
        <color indexed="9"/>
        <rFont val="Calibri"/>
        <family val="2"/>
      </rPr>
      <t>2</t>
    </r>
    <r>
      <rPr>
        <b/>
        <sz val="9"/>
        <color indexed="9"/>
        <rFont val="Calibri"/>
        <family val="2"/>
      </rPr>
      <t xml:space="preserve"> (t CO</t>
    </r>
    <r>
      <rPr>
        <b/>
        <vertAlign val="subscript"/>
        <sz val="9"/>
        <color indexed="9"/>
        <rFont val="Calibri"/>
        <family val="2"/>
      </rPr>
      <t>2</t>
    </r>
    <r>
      <rPr>
        <b/>
        <sz val="9"/>
        <color indexed="9"/>
        <rFont val="Calibri"/>
        <family val="2"/>
      </rPr>
      <t>/ na životni vijek)</t>
    </r>
  </si>
  <si>
    <t>Potrošnja energije (TOE)</t>
  </si>
  <si>
    <t>Potrošnja energije (TOE/ godišnje)</t>
  </si>
  <si>
    <r>
      <t>Emisije CO</t>
    </r>
    <r>
      <rPr>
        <b/>
        <vertAlign val="subscript"/>
        <sz val="9"/>
        <rFont val="Calibri"/>
        <family val="2"/>
      </rPr>
      <t>2</t>
    </r>
    <r>
      <rPr>
        <b/>
        <sz val="9"/>
        <rFont val="Calibri"/>
        <family val="2"/>
      </rPr>
      <t xml:space="preserve"> (t CO</t>
    </r>
    <r>
      <rPr>
        <b/>
        <vertAlign val="subscript"/>
        <sz val="9"/>
        <rFont val="Calibri"/>
        <family val="2"/>
      </rPr>
      <t>2</t>
    </r>
    <r>
      <rPr>
        <b/>
        <sz val="9"/>
        <rFont val="Calibri"/>
        <family val="2"/>
      </rPr>
      <t>/ godišnje)</t>
    </r>
  </si>
  <si>
    <t>Godišnja potrošnja energije uz ugovor</t>
  </si>
  <si>
    <t>Postotak uštede</t>
  </si>
  <si>
    <t>Ušteda (niskougljična rješenja u usporedbi s mjerilom)</t>
  </si>
  <si>
    <t>Ušteda energije (TOE/ godišnje)</t>
  </si>
  <si>
    <r>
      <t>Smanjenje emisije CO</t>
    </r>
    <r>
      <rPr>
        <b/>
        <vertAlign val="subscript"/>
        <sz val="9"/>
        <color indexed="9"/>
        <rFont val="Calibri"/>
        <family val="2"/>
      </rPr>
      <t>2</t>
    </r>
    <r>
      <rPr>
        <b/>
        <sz val="9"/>
        <color indexed="9"/>
        <rFont val="Calibri"/>
        <family val="2"/>
      </rPr>
      <t xml:space="preserve"> (t CO</t>
    </r>
    <r>
      <rPr>
        <b/>
        <vertAlign val="subscript"/>
        <sz val="9"/>
        <color indexed="9"/>
        <rFont val="Calibri"/>
        <family val="2"/>
      </rPr>
      <t>2</t>
    </r>
    <r>
      <rPr>
        <b/>
        <sz val="9"/>
        <color indexed="9"/>
        <rFont val="Calibri"/>
        <family val="2"/>
      </rPr>
      <t>/ godišnje)</t>
    </r>
  </si>
  <si>
    <t>Ušteda energije (TOE/ na životni vijek)</t>
  </si>
  <si>
    <t>Postotak uštede energije (%)</t>
  </si>
  <si>
    <r>
      <t>Postotak uštede CO</t>
    </r>
    <r>
      <rPr>
        <b/>
        <vertAlign val="subscript"/>
        <sz val="10"/>
        <color indexed="9"/>
        <rFont val="Calibri"/>
        <family val="2"/>
      </rPr>
      <t>2</t>
    </r>
    <r>
      <rPr>
        <b/>
        <sz val="10"/>
        <color indexed="9"/>
        <rFont val="Calibri"/>
        <family val="2"/>
      </rPr>
      <t xml:space="preserve"> (%)</t>
    </r>
  </si>
  <si>
    <t>Niskougljična rješenja</t>
  </si>
  <si>
    <r>
      <t>Emisije CO</t>
    </r>
    <r>
      <rPr>
        <vertAlign val="subscript"/>
        <sz val="11"/>
        <rFont val="Calibri"/>
        <family val="2"/>
      </rPr>
      <t xml:space="preserve">2 </t>
    </r>
    <r>
      <rPr>
        <sz val="11"/>
        <rFont val="Calibri"/>
        <family val="2"/>
      </rPr>
      <t xml:space="preserve"> na kWh električne energije (kg/kWh)</t>
    </r>
  </si>
  <si>
    <t xml:space="preserve">  Ukoliko znate vlastitu stopu, unesite je u radni list  "General Assumptions".</t>
  </si>
  <si>
    <t>Električna energija, konvencionalna</t>
  </si>
  <si>
    <t>Električna energija, zelena</t>
  </si>
  <si>
    <t>Životni vijek mjera implementiran u tijek ugovora</t>
  </si>
  <si>
    <t xml:space="preserve">UKUPNO </t>
  </si>
  <si>
    <t>Drvo</t>
  </si>
  <si>
    <t>Daljinsko grijanje</t>
  </si>
  <si>
    <r>
      <t xml:space="preserve">Daljinsko grijanje </t>
    </r>
    <r>
      <rPr>
        <sz val="9"/>
        <color indexed="8"/>
        <rFont val="Calibri"/>
        <family val="2"/>
      </rPr>
      <t>s uljem</t>
    </r>
  </si>
  <si>
    <r>
      <t xml:space="preserve">Daljinsko grijanje </t>
    </r>
    <r>
      <rPr>
        <sz val="9"/>
        <color indexed="8"/>
        <rFont val="Calibri"/>
        <family val="2"/>
      </rPr>
      <t>s prirodnim plinom</t>
    </r>
  </si>
  <si>
    <r>
      <t xml:space="preserve">Daljinsko grijanje </t>
    </r>
    <r>
      <rPr>
        <sz val="9"/>
        <color indexed="8"/>
        <rFont val="Calibri"/>
        <family val="2"/>
      </rPr>
      <t>s kamenim ugljenom</t>
    </r>
  </si>
  <si>
    <r>
      <rPr>
        <sz val="11"/>
        <color indexed="8"/>
        <rFont val="Calibri"/>
        <family val="2"/>
      </rPr>
      <t>Daljinsko grijanje</t>
    </r>
    <r>
      <rPr>
        <sz val="9"/>
        <color indexed="8"/>
        <rFont val="Calibri"/>
        <family val="2"/>
      </rPr>
      <t xml:space="preserve"> sa smeđim ugljenom</t>
    </r>
  </si>
  <si>
    <t>Ugljen - briketi</t>
  </si>
  <si>
    <t>Lignit visoke kvalitete</t>
  </si>
  <si>
    <t>Lignit niske kvalitete</t>
  </si>
  <si>
    <t>Koks/antracit</t>
  </si>
  <si>
    <t>Možete izmijeniti vrijednosti u žutim poljima</t>
  </si>
  <si>
    <t>Odabrano</t>
  </si>
  <si>
    <t>Koks</t>
  </si>
  <si>
    <r>
      <t>Emisije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za nacionalni energetski miks</t>
    </r>
  </si>
  <si>
    <t>Gustoća</t>
  </si>
  <si>
    <t>Neto kalorična vrijednost</t>
  </si>
  <si>
    <t>Emisije stakleničkih plinova za navedeni izvor energije</t>
  </si>
  <si>
    <r>
      <t xml:space="preserve">Daljinsko grijanje </t>
    </r>
    <r>
      <rPr>
        <sz val="9"/>
        <color indexed="8"/>
        <rFont val="Calibri"/>
        <family val="2"/>
      </rPr>
      <t>s kamenim ugljenom</t>
    </r>
  </si>
  <si>
    <r>
      <t xml:space="preserve">Daljinsko grijanje </t>
    </r>
    <r>
      <rPr>
        <sz val="9"/>
        <color indexed="8"/>
        <rFont val="Calibri"/>
        <family val="2"/>
      </rPr>
      <t>sa smeđim ugljenom</t>
    </r>
  </si>
  <si>
    <t>Koks (antracit)</t>
  </si>
  <si>
    <r>
      <rPr>
        <b/>
        <sz val="11"/>
        <color indexed="8"/>
        <rFont val="Calibri"/>
        <family val="2"/>
      </rPr>
      <t>UTJECAJ NA OKOLIŠ</t>
    </r>
    <r>
      <rPr>
        <sz val="11"/>
        <color theme="1"/>
        <rFont val="Calibri"/>
        <family val="2"/>
      </rPr>
      <t>: Kalkulator nudi informacije o utjecaju na okoliš u vidu</t>
    </r>
    <r>
      <rPr>
        <b/>
        <sz val="11"/>
        <color indexed="8"/>
        <rFont val="Calibri"/>
        <family val="2"/>
      </rPr>
      <t xml:space="preserve"> ekvivalenata CO</t>
    </r>
    <r>
      <rPr>
        <b/>
        <vertAlign val="subscript"/>
        <sz val="11"/>
        <color indexed="8"/>
        <rFont val="Calibri"/>
        <family val="2"/>
      </rPr>
      <t>2</t>
    </r>
  </si>
  <si>
    <r>
      <rPr>
        <b/>
        <sz val="11"/>
        <color indexed="8"/>
        <rFont val="Calibri"/>
        <family val="2"/>
      </rPr>
      <t>GRANICE SUSTAVA</t>
    </r>
    <r>
      <rPr>
        <sz val="11"/>
        <color theme="1"/>
        <rFont val="Calibri"/>
        <family val="2"/>
      </rPr>
      <t xml:space="preserve">: Kalkulator uključuje one  </t>
    </r>
    <r>
      <rPr>
        <b/>
        <sz val="11"/>
        <color indexed="8"/>
        <rFont val="Calibri"/>
        <family val="2"/>
      </rPr>
      <t xml:space="preserve">emisije </t>
    </r>
    <r>
      <rPr>
        <b/>
        <sz val="11"/>
        <color indexed="8"/>
        <rFont val="Calibri"/>
        <family val="2"/>
      </rPr>
      <t>CO</t>
    </r>
    <r>
      <rPr>
        <b/>
        <vertAlign val="sub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 koje su generirane tokom proizvodnje topline ili električne energije.</t>
    </r>
  </si>
  <si>
    <r>
      <rPr>
        <b/>
        <sz val="11"/>
        <color indexed="8"/>
        <rFont val="Calibri"/>
        <family val="2"/>
      </rPr>
      <t>IZVOR KALKULATORA</t>
    </r>
    <r>
      <rPr>
        <sz val="11"/>
        <color theme="1"/>
        <rFont val="Calibri"/>
        <family val="2"/>
      </rPr>
      <t>: Kalkulator uštede ugljika za ugovorenu energiju se temelji na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-kalkulatoru kojeg je razvila </t>
    </r>
    <r>
      <rPr>
        <b/>
        <sz val="11"/>
        <color indexed="8"/>
        <rFont val="Calibri"/>
        <family val="2"/>
      </rPr>
      <t>Austrijska agencija za okoliš (Umweltbundesamt)</t>
    </r>
    <r>
      <rPr>
        <sz val="11"/>
        <color theme="1"/>
        <rFont val="Calibri"/>
        <family val="2"/>
      </rPr>
      <t xml:space="preserve">:  http://www5.umweltbundesamt.at/emas/co2mon/co2mon.htm. </t>
    </r>
    <r>
      <rPr>
        <sz val="11"/>
        <color indexed="10"/>
        <rFont val="Calibri"/>
        <family val="2"/>
      </rPr>
      <t>It was complemented for the purpose of the GPP2020-project.</t>
    </r>
  </si>
  <si>
    <r>
      <rPr>
        <b/>
        <sz val="11"/>
        <color indexed="8"/>
        <rFont val="Calibri"/>
        <family val="2"/>
      </rPr>
      <t>KAKO KORISTITI KALKULATOR</t>
    </r>
    <r>
      <rPr>
        <sz val="11"/>
        <color theme="1"/>
        <rFont val="Calibri"/>
        <family val="2"/>
      </rPr>
      <t>:Osnovni radni list nosi naziv "Input_Results".  Na tom radnom listu unesite podatke u žuto označene čelije (potrebni podaci: a) Trenutna godišnja potrošnja energije, b) godišnja potrošnja energije tokom trajanja ugovora).  Kalkulator će tada ponuditi rezultate u vidu a) ekvivalenata CO</t>
    </r>
    <r>
      <rPr>
        <vertAlign val="sub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koji su smanjeni</t>
    </r>
    <r>
      <rPr>
        <sz val="11"/>
        <color indexed="8"/>
        <rFont val="Calibri"/>
        <family val="2"/>
      </rPr>
      <t xml:space="preserve">  i</t>
    </r>
    <r>
      <rPr>
        <sz val="11"/>
        <color theme="1"/>
        <rFont val="Calibri"/>
        <family val="2"/>
      </rPr>
      <t xml:space="preserve"> b) smanjenja energije zahvaljujući ugovoru.</t>
    </r>
  </si>
  <si>
    <t>Kalkulator uštede ugljika i energije za ugovorenu energiju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</si>
</sst>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€&quot;\ * #,##0.00_-;\-&quot;€&quot;\ * #,##0.00_-;_-&quot;€&quot;\ * &quot;-&quot;??_-;_-@_-"/>
    <numFmt numFmtId="173" formatCode="&quot;€&quot;\ #,##0.000;\-&quot;€&quot;\ #,##0.000"/>
    <numFmt numFmtId="174" formatCode="#,##0.000_ ;\-#,##0.000\ "/>
    <numFmt numFmtId="175" formatCode="&quot;$&quot;#,##0.00"/>
    <numFmt numFmtId="176" formatCode="0.000"/>
    <numFmt numFmtId="177" formatCode="#,##0.0"/>
    <numFmt numFmtId="178" formatCode="0.0%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vertAlign val="subscript"/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7"/>
      <color indexed="22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9"/>
      <name val="Arial"/>
      <family val="2"/>
    </font>
    <font>
      <b/>
      <vertAlign val="subscript"/>
      <sz val="11"/>
      <name val="Arial"/>
      <family val="2"/>
    </font>
    <font>
      <b/>
      <sz val="9"/>
      <name val="Calibri"/>
      <family val="2"/>
    </font>
    <font>
      <b/>
      <vertAlign val="subscript"/>
      <sz val="9"/>
      <name val="Calibri"/>
      <family val="2"/>
    </font>
    <font>
      <sz val="9"/>
      <color indexed="8"/>
      <name val="Calibri"/>
      <family val="2"/>
    </font>
    <font>
      <b/>
      <vertAlign val="subscript"/>
      <sz val="9"/>
      <color indexed="9"/>
      <name val="Calibri"/>
      <family val="2"/>
    </font>
    <font>
      <b/>
      <sz val="9"/>
      <color indexed="9"/>
      <name val="Calibri"/>
      <family val="2"/>
    </font>
    <font>
      <b/>
      <vertAlign val="subscript"/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7"/>
      <color indexed="23"/>
      <name val="Arial"/>
      <family val="2"/>
    </font>
    <font>
      <sz val="9"/>
      <color indexed="23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1"/>
      <color indexed="10"/>
      <name val="Arial"/>
      <family val="2"/>
    </font>
    <font>
      <sz val="14"/>
      <name val="Calibri"/>
      <family val="2"/>
    </font>
    <font>
      <b/>
      <i/>
      <sz val="13"/>
      <name val="Calibri"/>
      <family val="2"/>
    </font>
    <font>
      <b/>
      <sz val="10"/>
      <color indexed="2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i/>
      <sz val="12.5"/>
      <name val="Calibri"/>
      <family val="2"/>
    </font>
    <font>
      <sz val="12.5"/>
      <name val="Calibri"/>
      <family val="2"/>
    </font>
    <font>
      <b/>
      <sz val="13"/>
      <color indexed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i/>
      <sz val="11"/>
      <color rgb="FFFF0000"/>
      <name val="Arial"/>
      <family val="2"/>
    </font>
    <font>
      <b/>
      <sz val="10"/>
      <color theme="0" tint="-0.1499900072813034"/>
      <name val="Calibri"/>
      <family val="2"/>
    </font>
    <font>
      <b/>
      <sz val="10"/>
      <color theme="0"/>
      <name val="Calibri"/>
      <family val="2"/>
    </font>
    <font>
      <b/>
      <sz val="13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rgb="FF0000B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/>
      <right style="thin">
        <color theme="0" tint="-0.149959996342659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>
        <color theme="0" tint="-0.149959996342659"/>
      </right>
      <top style="thin"/>
      <bottom style="medium"/>
    </border>
    <border>
      <left style="thin">
        <color theme="0" tint="-0.149959996342659"/>
      </left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theme="1"/>
      </left>
      <right/>
      <top style="thin">
        <color theme="1"/>
      </top>
      <bottom style="thin">
        <color theme="1"/>
      </bottom>
    </border>
    <border>
      <left style="medium">
        <color theme="1"/>
      </left>
      <right/>
      <top style="thin">
        <color theme="1"/>
      </top>
      <bottom style="medium">
        <color theme="1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medium">
        <color theme="1"/>
      </bottom>
    </border>
    <border>
      <left style="thin">
        <color theme="1" tint="0.34999001026153564"/>
      </left>
      <right style="thin">
        <color theme="0" tint="-0.149959996342659"/>
      </right>
      <top style="thin">
        <color theme="0" tint="-0.24993999302387238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/>
    </border>
    <border>
      <left style="thin">
        <color theme="0" tint="-0.149959996342659"/>
      </left>
      <right style="medium">
        <color theme="1" tint="0.34999001026153564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/>
      <right style="thin"/>
      <top style="thin"/>
      <bottom/>
    </border>
    <border>
      <left style="medium">
        <color theme="0" tint="-0.149959996342659"/>
      </left>
      <right style="thin">
        <color theme="0" tint="-0.149959996342659"/>
      </right>
      <top style="medium">
        <color theme="0" tint="-0.149959996342659"/>
      </top>
      <bottom/>
    </border>
    <border>
      <left style="medium">
        <color theme="0" tint="-0.149959996342659"/>
      </left>
      <right style="thin">
        <color theme="0" tint="-0.149959996342659"/>
      </right>
      <top/>
      <bottom/>
    </border>
    <border>
      <left style="medium">
        <color theme="0" tint="-0.149959996342659"/>
      </left>
      <right style="thin">
        <color theme="0" tint="-0.149959996342659"/>
      </right>
      <top/>
      <bottom style="medium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 style="medium">
        <color theme="0" tint="-0.149959996342659"/>
      </bottom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medium">
        <color theme="1" tint="0.34999001026153564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34999001026153564"/>
      </left>
      <right style="thin">
        <color theme="0" tint="-0.149959996342659"/>
      </right>
      <top style="medium">
        <color theme="1" tint="0.34999001026153564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medium">
        <color theme="1" tint="0.34999001026153564"/>
      </top>
      <bottom style="thin">
        <color theme="0" tint="-0.24993999302387238"/>
      </bottom>
    </border>
    <border>
      <left style="thin">
        <color theme="0" tint="-0.149959996342659"/>
      </left>
      <right style="medium">
        <color theme="1" tint="0.34999001026153564"/>
      </right>
      <top style="medium">
        <color theme="1" tint="0.34999001026153564"/>
      </top>
      <bottom style="thin">
        <color theme="0" tint="-0.24993999302387238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75" fontId="7" fillId="0" borderId="0" xfId="44" applyNumberFormat="1" applyFont="1" applyBorder="1" applyAlignment="1" applyProtection="1">
      <alignment horizontal="center"/>
      <protection/>
    </xf>
    <xf numFmtId="175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left" wrapText="1" indent="1"/>
      <protection/>
    </xf>
    <xf numFmtId="0" fontId="9" fillId="0" borderId="10" xfId="0" applyFont="1" applyFill="1" applyBorder="1" applyAlignment="1" applyProtection="1">
      <alignment horizontal="left" wrapText="1" indent="1"/>
      <protection/>
    </xf>
    <xf numFmtId="0" fontId="80" fillId="0" borderId="0" xfId="0" applyFont="1" applyAlignment="1" applyProtection="1">
      <alignment horizontal="left"/>
      <protection locked="0"/>
    </xf>
    <xf numFmtId="0" fontId="81" fillId="0" borderId="10" xfId="0" applyFont="1" applyFill="1" applyBorder="1" applyAlignment="1" applyProtection="1">
      <alignment horizontal="left" wrapText="1" indent="1"/>
      <protection/>
    </xf>
    <xf numFmtId="0" fontId="14" fillId="34" borderId="11" xfId="0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left" indent="1"/>
      <protection/>
    </xf>
    <xf numFmtId="176" fontId="9" fillId="0" borderId="0" xfId="0" applyNumberFormat="1" applyFont="1" applyBorder="1" applyAlignment="1" applyProtection="1">
      <alignment/>
      <protection/>
    </xf>
    <xf numFmtId="0" fontId="46" fillId="0" borderId="0" xfId="55" applyFont="1" applyProtection="1">
      <alignment/>
      <protection/>
    </xf>
    <xf numFmtId="0" fontId="46" fillId="0" borderId="0" xfId="55" applyFont="1" applyFill="1" applyBorder="1" applyProtection="1">
      <alignment/>
      <protection/>
    </xf>
    <xf numFmtId="0" fontId="47" fillId="0" borderId="0" xfId="55" applyFont="1" applyFill="1" applyBorder="1" applyAlignment="1" applyProtection="1">
      <alignment horizontal="left"/>
      <protection/>
    </xf>
    <xf numFmtId="0" fontId="48" fillId="0" borderId="0" xfId="55" applyFont="1" applyFill="1" applyBorder="1" applyAlignment="1" applyProtection="1">
      <alignment horizontal="center"/>
      <protection/>
    </xf>
    <xf numFmtId="0" fontId="49" fillId="0" borderId="0" xfId="55" applyFont="1" applyFill="1" applyBorder="1" applyAlignment="1" applyProtection="1">
      <alignment horizontal="left" textRotation="30" wrapText="1"/>
      <protection/>
    </xf>
    <xf numFmtId="0" fontId="46" fillId="0" borderId="0" xfId="55" applyFont="1" applyBorder="1" applyAlignment="1" applyProtection="1">
      <alignment horizontal="left"/>
      <protection/>
    </xf>
    <xf numFmtId="0" fontId="49" fillId="0" borderId="0" xfId="55" applyFont="1" applyFill="1" applyBorder="1" applyAlignment="1" applyProtection="1">
      <alignment horizontal="right"/>
      <protection/>
    </xf>
    <xf numFmtId="0" fontId="46" fillId="0" borderId="0" xfId="55" applyFont="1" applyBorder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0" fillId="2" borderId="13" xfId="55" applyFont="1" applyFill="1" applyBorder="1" applyAlignment="1" applyProtection="1">
      <alignment horizontal="center" wrapText="1"/>
      <protection/>
    </xf>
    <xf numFmtId="176" fontId="50" fillId="2" borderId="14" xfId="55" applyNumberFormat="1" applyFont="1" applyFill="1" applyBorder="1" applyAlignment="1" applyProtection="1">
      <alignment horizontal="center" wrapText="1"/>
      <protection/>
    </xf>
    <xf numFmtId="0" fontId="0" fillId="35" borderId="0" xfId="0" applyFont="1" applyFill="1" applyAlignment="1">
      <alignment/>
    </xf>
    <xf numFmtId="0" fontId="51" fillId="0" borderId="15" xfId="55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6" fontId="50" fillId="2" borderId="18" xfId="55" applyNumberFormat="1" applyFont="1" applyFill="1" applyBorder="1" applyAlignment="1" applyProtection="1">
      <alignment horizontal="center" wrapText="1"/>
      <protection/>
    </xf>
    <xf numFmtId="0" fontId="50" fillId="2" borderId="19" xfId="55" applyFont="1" applyFill="1" applyBorder="1" applyAlignment="1" applyProtection="1">
      <alignment horizontal="center" wrapText="1"/>
      <protection/>
    </xf>
    <xf numFmtId="0" fontId="8" fillId="35" borderId="20" xfId="0" applyFont="1" applyFill="1" applyBorder="1" applyAlignment="1" applyProtection="1">
      <alignment horizontal="center"/>
      <protection locked="0"/>
    </xf>
    <xf numFmtId="0" fontId="8" fillId="35" borderId="21" xfId="0" applyFont="1" applyFill="1" applyBorder="1" applyAlignment="1" applyProtection="1">
      <alignment horizontal="center"/>
      <protection locked="0"/>
    </xf>
    <xf numFmtId="173" fontId="10" fillId="35" borderId="20" xfId="0" applyNumberFormat="1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center"/>
      <protection/>
    </xf>
    <xf numFmtId="176" fontId="9" fillId="36" borderId="10" xfId="0" applyNumberFormat="1" applyFont="1" applyFill="1" applyBorder="1" applyAlignment="1" applyProtection="1">
      <alignment horizontal="center"/>
      <protection/>
    </xf>
    <xf numFmtId="174" fontId="17" fillId="35" borderId="10" xfId="55" applyNumberFormat="1" applyFont="1" applyFill="1" applyBorder="1" applyAlignment="1" applyProtection="1">
      <alignment horizontal="center"/>
      <protection locked="0"/>
    </xf>
    <xf numFmtId="176" fontId="82" fillId="0" borderId="0" xfId="0" applyNumberFormat="1" applyFont="1" applyBorder="1" applyAlignment="1" applyProtection="1">
      <alignment/>
      <protection/>
    </xf>
    <xf numFmtId="0" fontId="53" fillId="0" borderId="0" xfId="55" applyFont="1" applyProtection="1">
      <alignment/>
      <protection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2" fillId="37" borderId="24" xfId="0" applyFont="1" applyFill="1" applyBorder="1" applyAlignment="1" applyProtection="1">
      <alignment horizontal="center" vertical="center" wrapText="1"/>
      <protection/>
    </xf>
    <xf numFmtId="0" fontId="22" fillId="38" borderId="24" xfId="0" applyFont="1" applyFill="1" applyBorder="1" applyAlignment="1" applyProtection="1">
      <alignment horizontal="center" vertical="center" wrapText="1"/>
      <protection/>
    </xf>
    <xf numFmtId="3" fontId="50" fillId="36" borderId="25" xfId="55" applyNumberFormat="1" applyFont="1" applyFill="1" applyBorder="1" applyAlignment="1" applyProtection="1">
      <alignment horizontal="center" wrapText="1"/>
      <protection/>
    </xf>
    <xf numFmtId="0" fontId="50" fillId="2" borderId="24" xfId="55" applyFont="1" applyFill="1" applyBorder="1" applyAlignment="1" applyProtection="1">
      <alignment horizontal="center" wrapText="1"/>
      <protection/>
    </xf>
    <xf numFmtId="0" fontId="47" fillId="0" borderId="0" xfId="55" applyFont="1" applyFill="1" applyBorder="1" applyAlignment="1" applyProtection="1">
      <alignment horizontal="center"/>
      <protection/>
    </xf>
    <xf numFmtId="177" fontId="50" fillId="37" borderId="24" xfId="55" applyNumberFormat="1" applyFont="1" applyFill="1" applyBorder="1" applyAlignment="1" applyProtection="1">
      <alignment horizontal="center" wrapText="1"/>
      <protection/>
    </xf>
    <xf numFmtId="177" fontId="50" fillId="38" borderId="24" xfId="55" applyNumberFormat="1" applyFont="1" applyFill="1" applyBorder="1" applyAlignment="1" applyProtection="1">
      <alignment horizontal="center" wrapText="1"/>
      <protection/>
    </xf>
    <xf numFmtId="0" fontId="49" fillId="0" borderId="0" xfId="55" applyFont="1" applyFill="1" applyBorder="1" applyProtection="1">
      <alignment/>
      <protection/>
    </xf>
    <xf numFmtId="177" fontId="51" fillId="0" borderId="0" xfId="55" applyNumberFormat="1" applyFont="1" applyFill="1" applyBorder="1" applyAlignment="1" applyProtection="1">
      <alignment horizontal="center"/>
      <protection/>
    </xf>
    <xf numFmtId="0" fontId="49" fillId="0" borderId="0" xfId="55" applyFont="1" applyProtection="1">
      <alignment/>
      <protection/>
    </xf>
    <xf numFmtId="3" fontId="50" fillId="36" borderId="26" xfId="55" applyNumberFormat="1" applyFont="1" applyFill="1" applyBorder="1" applyAlignment="1" applyProtection="1">
      <alignment horizontal="center" wrapText="1"/>
      <protection/>
    </xf>
    <xf numFmtId="0" fontId="50" fillId="2" borderId="27" xfId="55" applyFont="1" applyFill="1" applyBorder="1" applyAlignment="1" applyProtection="1">
      <alignment horizontal="center" wrapText="1"/>
      <protection/>
    </xf>
    <xf numFmtId="177" fontId="50" fillId="37" borderId="27" xfId="55" applyNumberFormat="1" applyFont="1" applyFill="1" applyBorder="1" applyAlignment="1" applyProtection="1">
      <alignment horizontal="center" wrapText="1"/>
      <protection/>
    </xf>
    <xf numFmtId="177" fontId="50" fillId="38" borderId="27" xfId="55" applyNumberFormat="1" applyFont="1" applyFill="1" applyBorder="1" applyAlignment="1" applyProtection="1">
      <alignment horizontal="center" wrapText="1"/>
      <protection/>
    </xf>
    <xf numFmtId="0" fontId="17" fillId="0" borderId="10" xfId="55" applyFont="1" applyFill="1" applyBorder="1" applyAlignment="1" applyProtection="1">
      <alignment horizontal="left" indent="1"/>
      <protection/>
    </xf>
    <xf numFmtId="0" fontId="54" fillId="0" borderId="10" xfId="55" applyFont="1" applyFill="1" applyBorder="1" applyAlignment="1" applyProtection="1">
      <alignment vertical="top"/>
      <protection/>
    </xf>
    <xf numFmtId="0" fontId="51" fillId="0" borderId="15" xfId="55" applyFont="1" applyFill="1" applyBorder="1" applyAlignment="1" applyProtection="1">
      <alignment horizontal="center" wrapText="1"/>
      <protection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7" fillId="2" borderId="10" xfId="0" applyFont="1" applyFill="1" applyBorder="1" applyAlignment="1" applyProtection="1">
      <alignment/>
      <protection/>
    </xf>
    <xf numFmtId="0" fontId="7" fillId="2" borderId="30" xfId="0" applyFont="1" applyFill="1" applyBorder="1" applyAlignment="1" applyProtection="1">
      <alignment/>
      <protection/>
    </xf>
    <xf numFmtId="0" fontId="0" fillId="2" borderId="10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center" wrapText="1"/>
    </xf>
    <xf numFmtId="2" fontId="0" fillId="2" borderId="10" xfId="0" applyNumberFormat="1" applyFont="1" applyFill="1" applyBorder="1" applyAlignment="1">
      <alignment vertical="center" wrapText="1"/>
    </xf>
    <xf numFmtId="2" fontId="17" fillId="2" borderId="31" xfId="0" applyNumberFormat="1" applyFont="1" applyFill="1" applyBorder="1" applyAlignment="1" applyProtection="1">
      <alignment/>
      <protection/>
    </xf>
    <xf numFmtId="0" fontId="7" fillId="2" borderId="31" xfId="0" applyFont="1" applyFill="1" applyBorder="1" applyAlignment="1" applyProtection="1">
      <alignment/>
      <protection/>
    </xf>
    <xf numFmtId="0" fontId="7" fillId="2" borderId="32" xfId="0" applyFont="1" applyFill="1" applyBorder="1" applyAlignment="1" applyProtection="1">
      <alignment/>
      <protection/>
    </xf>
    <xf numFmtId="3" fontId="83" fillId="0" borderId="0" xfId="55" applyNumberFormat="1" applyFont="1" applyFill="1" applyBorder="1" applyAlignment="1" applyProtection="1">
      <alignment horizontal="center"/>
      <protection/>
    </xf>
    <xf numFmtId="176" fontId="8" fillId="35" borderId="21" xfId="0" applyNumberFormat="1" applyFont="1" applyFill="1" applyBorder="1" applyAlignment="1" applyProtection="1">
      <alignment horizontal="center"/>
      <protection locked="0"/>
    </xf>
    <xf numFmtId="177" fontId="50" fillId="38" borderId="33" xfId="55" applyNumberFormat="1" applyFont="1" applyFill="1" applyBorder="1" applyAlignment="1" applyProtection="1">
      <alignment horizontal="center" wrapText="1"/>
      <protection/>
    </xf>
    <xf numFmtId="177" fontId="50" fillId="38" borderId="34" xfId="55" applyNumberFormat="1" applyFont="1" applyFill="1" applyBorder="1" applyAlignment="1" applyProtection="1">
      <alignment horizontal="center" wrapText="1"/>
      <protection/>
    </xf>
    <xf numFmtId="0" fontId="84" fillId="39" borderId="35" xfId="0" applyFont="1" applyFill="1" applyBorder="1" applyAlignment="1" applyProtection="1">
      <alignment horizontal="center" vertical="center" wrapText="1"/>
      <protection/>
    </xf>
    <xf numFmtId="0" fontId="84" fillId="39" borderId="36" xfId="0" applyFont="1" applyFill="1" applyBorder="1" applyAlignment="1" applyProtection="1">
      <alignment horizontal="center" vertical="center" wrapText="1"/>
      <protection/>
    </xf>
    <xf numFmtId="0" fontId="84" fillId="39" borderId="37" xfId="0" applyFont="1" applyFill="1" applyBorder="1" applyAlignment="1" applyProtection="1">
      <alignment horizontal="center" vertical="center" wrapText="1"/>
      <protection/>
    </xf>
    <xf numFmtId="0" fontId="22" fillId="37" borderId="24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 horizontal="center" vertical="center"/>
    </xf>
    <xf numFmtId="0" fontId="46" fillId="0" borderId="0" xfId="55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vertical="center" wrapText="1"/>
    </xf>
    <xf numFmtId="0" fontId="56" fillId="0" borderId="0" xfId="55" applyFont="1" applyBorder="1" applyAlignment="1" applyProtection="1">
      <alignment horizontal="left" vertical="center"/>
      <protection/>
    </xf>
    <xf numFmtId="0" fontId="57" fillId="0" borderId="0" xfId="0" applyFont="1" applyAlignment="1">
      <alignment horizontal="left" vertical="center"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35" borderId="41" xfId="0" applyFont="1" applyFill="1" applyBorder="1" applyAlignment="1">
      <alignment horizontal="left" wrapText="1"/>
    </xf>
    <xf numFmtId="0" fontId="0" fillId="35" borderId="42" xfId="0" applyFont="1" applyFill="1" applyBorder="1" applyAlignment="1">
      <alignment horizontal="left" wrapText="1"/>
    </xf>
    <xf numFmtId="0" fontId="0" fillId="35" borderId="43" xfId="0" applyFont="1" applyFill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5" borderId="0" xfId="0" applyFont="1" applyFill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7" fillId="0" borderId="47" xfId="55" applyFont="1" applyFill="1" applyBorder="1" applyAlignment="1" applyProtection="1">
      <alignment horizontal="left" indent="1"/>
      <protection/>
    </xf>
    <xf numFmtId="177" fontId="67" fillId="39" borderId="48" xfId="0" applyNumberFormat="1" applyFont="1" applyFill="1" applyBorder="1" applyAlignment="1" applyProtection="1">
      <alignment horizontal="center" vertical="center" wrapText="1"/>
      <protection/>
    </xf>
    <xf numFmtId="177" fontId="67" fillId="39" borderId="49" xfId="0" applyNumberFormat="1" applyFont="1" applyFill="1" applyBorder="1" applyAlignment="1" applyProtection="1">
      <alignment horizontal="center" vertical="center" wrapText="1"/>
      <protection/>
    </xf>
    <xf numFmtId="177" fontId="67" fillId="39" borderId="50" xfId="0" applyNumberFormat="1" applyFont="1" applyFill="1" applyBorder="1" applyAlignment="1" applyProtection="1">
      <alignment horizontal="center" vertical="center" wrapText="1"/>
      <protection/>
    </xf>
    <xf numFmtId="177" fontId="67" fillId="39" borderId="51" xfId="0" applyNumberFormat="1" applyFont="1" applyFill="1" applyBorder="1" applyAlignment="1" applyProtection="1">
      <alignment horizontal="center" vertical="center" wrapText="1"/>
      <protection/>
    </xf>
    <xf numFmtId="177" fontId="67" fillId="39" borderId="52" xfId="0" applyNumberFormat="1" applyFont="1" applyFill="1" applyBorder="1" applyAlignment="1" applyProtection="1">
      <alignment horizontal="center" vertical="center" wrapText="1"/>
      <protection/>
    </xf>
    <xf numFmtId="177" fontId="67" fillId="39" borderId="53" xfId="0" applyNumberFormat="1" applyFont="1" applyFill="1" applyBorder="1" applyAlignment="1" applyProtection="1">
      <alignment horizontal="center" vertical="center" wrapText="1"/>
      <protection/>
    </xf>
    <xf numFmtId="0" fontId="51" fillId="0" borderId="54" xfId="55" applyFont="1" applyFill="1" applyBorder="1" applyAlignment="1" applyProtection="1">
      <alignment horizontal="center" vertical="center" wrapText="1"/>
      <protection/>
    </xf>
    <xf numFmtId="0" fontId="51" fillId="0" borderId="22" xfId="55" applyFont="1" applyFill="1" applyBorder="1" applyAlignment="1" applyProtection="1">
      <alignment horizontal="center" vertical="center" wrapText="1"/>
      <protection/>
    </xf>
    <xf numFmtId="0" fontId="61" fillId="38" borderId="55" xfId="0" applyFont="1" applyFill="1" applyBorder="1" applyAlignment="1" applyProtection="1">
      <alignment horizontal="center" vertical="center" wrapText="1"/>
      <protection/>
    </xf>
    <xf numFmtId="0" fontId="17" fillId="0" borderId="10" xfId="55" applyFont="1" applyFill="1" applyBorder="1" applyAlignment="1" applyProtection="1">
      <alignment horizontal="left" vertical="center" wrapText="1" indent="1"/>
      <protection/>
    </xf>
    <xf numFmtId="0" fontId="62" fillId="38" borderId="56" xfId="55" applyFont="1" applyFill="1" applyBorder="1" applyAlignment="1" applyProtection="1">
      <alignment horizontal="center" vertical="center" wrapText="1"/>
      <protection/>
    </xf>
    <xf numFmtId="0" fontId="62" fillId="38" borderId="57" xfId="55" applyFont="1" applyFill="1" applyBorder="1" applyAlignment="1" applyProtection="1">
      <alignment horizontal="center" vertical="center" wrapText="1"/>
      <protection/>
    </xf>
    <xf numFmtId="0" fontId="62" fillId="38" borderId="58" xfId="55" applyFont="1" applyFill="1" applyBorder="1" applyAlignment="1" applyProtection="1">
      <alignment horizontal="center" vertical="center" wrapText="1"/>
      <protection/>
    </xf>
    <xf numFmtId="0" fontId="62" fillId="38" borderId="59" xfId="55" applyFont="1" applyFill="1" applyBorder="1" applyAlignment="1" applyProtection="1">
      <alignment horizontal="center" vertical="center" wrapText="1"/>
      <protection/>
    </xf>
    <xf numFmtId="0" fontId="84" fillId="39" borderId="60" xfId="0" applyFont="1" applyFill="1" applyBorder="1" applyAlignment="1" applyProtection="1">
      <alignment horizontal="center" vertical="center" wrapText="1"/>
      <protection/>
    </xf>
    <xf numFmtId="0" fontId="84" fillId="39" borderId="61" xfId="0" applyFont="1" applyFill="1" applyBorder="1" applyAlignment="1" applyProtection="1">
      <alignment horizontal="center" vertical="center" wrapText="1"/>
      <protection/>
    </xf>
    <xf numFmtId="4" fontId="61" fillId="37" borderId="62" xfId="0" applyNumberFormat="1" applyFont="1" applyFill="1" applyBorder="1" applyAlignment="1" applyProtection="1">
      <alignment horizontal="center" vertical="center" wrapText="1"/>
      <protection/>
    </xf>
    <xf numFmtId="4" fontId="61" fillId="37" borderId="55" xfId="0" applyNumberFormat="1" applyFont="1" applyFill="1" applyBorder="1" applyAlignment="1" applyProtection="1">
      <alignment horizontal="center" vertical="center" wrapText="1"/>
      <protection/>
    </xf>
    <xf numFmtId="178" fontId="67" fillId="39" borderId="51" xfId="0" applyNumberFormat="1" applyFont="1" applyFill="1" applyBorder="1" applyAlignment="1" applyProtection="1">
      <alignment horizontal="center" vertical="center" wrapText="1"/>
      <protection/>
    </xf>
    <xf numFmtId="178" fontId="67" fillId="39" borderId="52" xfId="0" applyNumberFormat="1" applyFont="1" applyFill="1" applyBorder="1" applyAlignment="1" applyProtection="1">
      <alignment horizontal="center" vertical="center" wrapText="1"/>
      <protection/>
    </xf>
    <xf numFmtId="178" fontId="67" fillId="39" borderId="53" xfId="0" applyNumberFormat="1" applyFont="1" applyFill="1" applyBorder="1" applyAlignment="1" applyProtection="1">
      <alignment horizontal="center" vertical="center" wrapText="1"/>
      <protection/>
    </xf>
    <xf numFmtId="0" fontId="51" fillId="37" borderId="25" xfId="55" applyFont="1" applyFill="1" applyBorder="1" applyAlignment="1" applyProtection="1">
      <alignment horizontal="center" vertical="center" wrapText="1"/>
      <protection/>
    </xf>
    <xf numFmtId="0" fontId="51" fillId="37" borderId="24" xfId="55" applyFont="1" applyFill="1" applyBorder="1" applyAlignment="1" applyProtection="1">
      <alignment horizontal="center" vertical="center" wrapText="1"/>
      <protection/>
    </xf>
    <xf numFmtId="0" fontId="58" fillId="0" borderId="0" xfId="55" applyFont="1" applyFill="1" applyBorder="1" applyAlignment="1" applyProtection="1">
      <alignment/>
      <protection/>
    </xf>
    <xf numFmtId="0" fontId="59" fillId="0" borderId="0" xfId="55" applyFont="1" applyFill="1" applyBorder="1" applyAlignment="1" applyProtection="1">
      <alignment/>
      <protection/>
    </xf>
    <xf numFmtId="0" fontId="58" fillId="0" borderId="0" xfId="55" applyFont="1" applyFill="1" applyBorder="1" applyAlignment="1" applyProtection="1">
      <alignment horizontal="center" wrapText="1"/>
      <protection/>
    </xf>
    <xf numFmtId="0" fontId="22" fillId="37" borderId="24" xfId="0" applyFont="1" applyFill="1" applyBorder="1" applyAlignment="1" applyProtection="1">
      <alignment horizontal="center" vertical="center" wrapText="1"/>
      <protection/>
    </xf>
    <xf numFmtId="0" fontId="22" fillId="38" borderId="24" xfId="0" applyFont="1" applyFill="1" applyBorder="1" applyAlignment="1" applyProtection="1">
      <alignment horizontal="center" vertical="center" wrapText="1"/>
      <protection/>
    </xf>
    <xf numFmtId="0" fontId="84" fillId="39" borderId="63" xfId="0" applyFont="1" applyFill="1" applyBorder="1" applyAlignment="1" applyProtection="1">
      <alignment horizontal="center" vertical="center" wrapText="1"/>
      <protection/>
    </xf>
    <xf numFmtId="0" fontId="85" fillId="39" borderId="64" xfId="0" applyFont="1" applyFill="1" applyBorder="1" applyAlignment="1" applyProtection="1">
      <alignment horizontal="center" vertical="center" wrapText="1"/>
      <protection/>
    </xf>
    <xf numFmtId="0" fontId="85" fillId="39" borderId="65" xfId="0" applyFont="1" applyFill="1" applyBorder="1" applyAlignment="1" applyProtection="1">
      <alignment horizontal="center" vertical="center" wrapText="1"/>
      <protection/>
    </xf>
    <xf numFmtId="0" fontId="85" fillId="39" borderId="66" xfId="0" applyFont="1" applyFill="1" applyBorder="1" applyAlignment="1" applyProtection="1">
      <alignment horizontal="center" vertical="center" wrapText="1"/>
      <protection/>
    </xf>
    <xf numFmtId="0" fontId="78" fillId="0" borderId="67" xfId="0" applyFont="1" applyBorder="1" applyAlignment="1">
      <alignment horizontal="center"/>
    </xf>
    <xf numFmtId="0" fontId="78" fillId="0" borderId="68" xfId="0" applyFont="1" applyBorder="1" applyAlignment="1">
      <alignment horizontal="center"/>
    </xf>
    <xf numFmtId="0" fontId="78" fillId="0" borderId="69" xfId="0" applyFont="1" applyBorder="1" applyAlignment="1">
      <alignment horizontal="center"/>
    </xf>
    <xf numFmtId="0" fontId="5" fillId="0" borderId="70" xfId="0" applyFont="1" applyBorder="1" applyAlignment="1" applyProtection="1">
      <alignment horizontal="left" wrapText="1"/>
      <protection/>
    </xf>
    <xf numFmtId="0" fontId="51" fillId="0" borderId="67" xfId="55" applyFont="1" applyFill="1" applyBorder="1" applyAlignment="1" applyProtection="1">
      <alignment horizontal="center" wrapText="1"/>
      <protection/>
    </xf>
    <xf numFmtId="0" fontId="51" fillId="0" borderId="68" xfId="55" applyFont="1" applyFill="1" applyBorder="1" applyAlignment="1" applyProtection="1">
      <alignment horizontal="center" wrapText="1"/>
      <protection/>
    </xf>
    <xf numFmtId="0" fontId="0" fillId="0" borderId="7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ffice equipment calculator - rough draft 1109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28575</xdr:rowOff>
    </xdr:from>
    <xdr:to>
      <xdr:col>9</xdr:col>
      <xdr:colOff>0</xdr:colOff>
      <xdr:row>21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"/>
          <a:ext cx="114490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:K1"/>
    </sheetView>
  </sheetViews>
  <sheetFormatPr defaultColWidth="11.421875" defaultRowHeight="15"/>
  <cols>
    <col min="1" max="8" width="11.421875" style="26" customWidth="1"/>
    <col min="9" max="9" width="80.28125" style="26" customWidth="1"/>
    <col min="10" max="16384" width="11.421875" style="26" customWidth="1"/>
  </cols>
  <sheetData>
    <row r="1" spans="1:11" ht="26.25">
      <c r="A1" s="87" t="s">
        <v>111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9" ht="6" customHeight="1">
      <c r="A2" s="104"/>
      <c r="B2" s="104"/>
      <c r="C2" s="104"/>
      <c r="D2" s="104"/>
      <c r="E2" s="104"/>
      <c r="F2" s="104"/>
      <c r="G2" s="104"/>
      <c r="H2" s="104"/>
      <c r="I2" s="104"/>
    </row>
    <row r="3" spans="1:9" ht="39" customHeight="1">
      <c r="A3" s="95" t="s">
        <v>109</v>
      </c>
      <c r="B3" s="96"/>
      <c r="C3" s="96"/>
      <c r="D3" s="96"/>
      <c r="E3" s="96"/>
      <c r="F3" s="96"/>
      <c r="G3" s="96"/>
      <c r="H3" s="96"/>
      <c r="I3" s="97"/>
    </row>
    <row r="4" spans="1:9" ht="6" customHeight="1">
      <c r="A4" s="99"/>
      <c r="B4" s="99"/>
      <c r="C4" s="99"/>
      <c r="D4" s="99"/>
      <c r="E4" s="99"/>
      <c r="F4" s="99"/>
      <c r="G4" s="99"/>
      <c r="H4" s="99"/>
      <c r="I4" s="99"/>
    </row>
    <row r="5" spans="1:9" ht="23.25" customHeight="1">
      <c r="A5" s="89" t="s">
        <v>108</v>
      </c>
      <c r="B5" s="90"/>
      <c r="C5" s="90"/>
      <c r="D5" s="90"/>
      <c r="E5" s="90"/>
      <c r="F5" s="90"/>
      <c r="G5" s="90"/>
      <c r="H5" s="90"/>
      <c r="I5" s="91"/>
    </row>
    <row r="6" spans="1:9" ht="5.25" customHeight="1">
      <c r="A6" s="100"/>
      <c r="B6" s="101"/>
      <c r="C6" s="101"/>
      <c r="D6" s="101"/>
      <c r="E6" s="101"/>
      <c r="F6" s="101"/>
      <c r="G6" s="101"/>
      <c r="H6" s="101"/>
      <c r="I6" s="102"/>
    </row>
    <row r="7" spans="1:9" s="30" customFormat="1" ht="16.5" customHeight="1">
      <c r="A7" s="92" t="s">
        <v>107</v>
      </c>
      <c r="B7" s="93"/>
      <c r="C7" s="93"/>
      <c r="D7" s="93"/>
      <c r="E7" s="93"/>
      <c r="F7" s="93"/>
      <c r="G7" s="93"/>
      <c r="H7" s="93"/>
      <c r="I7" s="94"/>
    </row>
    <row r="8" spans="1:9" ht="5.25" customHeight="1">
      <c r="A8" s="103"/>
      <c r="B8" s="103"/>
      <c r="C8" s="103"/>
      <c r="D8" s="103"/>
      <c r="E8" s="103"/>
      <c r="F8" s="103"/>
      <c r="G8" s="103"/>
      <c r="H8" s="103"/>
      <c r="I8" s="103"/>
    </row>
    <row r="9" spans="1:9" ht="47.25" customHeight="1">
      <c r="A9" s="98" t="s">
        <v>110</v>
      </c>
      <c r="B9" s="98"/>
      <c r="C9" s="98"/>
      <c r="D9" s="98"/>
      <c r="E9" s="98"/>
      <c r="F9" s="98"/>
      <c r="G9" s="98"/>
      <c r="H9" s="98"/>
      <c r="I9" s="98"/>
    </row>
    <row r="10" ht="15">
      <c r="D10" s="27"/>
    </row>
    <row r="12" ht="15"/>
    <row r="13" ht="15"/>
    <row r="14" ht="15"/>
    <row r="15" ht="15"/>
    <row r="16" ht="15"/>
    <row r="17" ht="15"/>
    <row r="18" ht="15"/>
    <row r="19" ht="15"/>
    <row r="20" ht="15"/>
    <row r="21" ht="15"/>
  </sheetData>
  <sheetProtection/>
  <mergeCells count="9">
    <mergeCell ref="A1:K1"/>
    <mergeCell ref="A5:I5"/>
    <mergeCell ref="A7:I7"/>
    <mergeCell ref="A3:I3"/>
    <mergeCell ref="A9:I9"/>
    <mergeCell ref="A4:I4"/>
    <mergeCell ref="A6:I6"/>
    <mergeCell ref="A8:I8"/>
    <mergeCell ref="A2:I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V62"/>
  <sheetViews>
    <sheetView zoomScalePageLayoutView="0" workbookViewId="0" topLeftCell="A10">
      <selection activeCell="B22" sqref="B22"/>
    </sheetView>
  </sheetViews>
  <sheetFormatPr defaultColWidth="14.28125" defaultRowHeight="15"/>
  <cols>
    <col min="1" max="1" width="1.28515625" style="18" customWidth="1"/>
    <col min="2" max="2" width="33.00390625" style="25" customWidth="1"/>
    <col min="3" max="3" width="15.8515625" style="18" customWidth="1"/>
    <col min="4" max="4" width="6.7109375" style="18" customWidth="1"/>
    <col min="5" max="7" width="9.7109375" style="18" customWidth="1"/>
    <col min="8" max="8" width="11.28125" style="18" customWidth="1"/>
    <col min="9" max="9" width="12.8515625" style="18" customWidth="1"/>
    <col min="10" max="10" width="5.28125" style="18" customWidth="1"/>
    <col min="11" max="14" width="9.7109375" style="18" customWidth="1"/>
    <col min="15" max="15" width="9.57421875" style="18" customWidth="1"/>
    <col min="16" max="16" width="9.28125" style="18" customWidth="1"/>
    <col min="17" max="17" width="9.421875" style="18" customWidth="1"/>
    <col min="18" max="19" width="9.7109375" style="18" customWidth="1"/>
    <col min="20" max="20" width="10.421875" style="18" customWidth="1"/>
    <col min="21" max="16384" width="14.28125" style="18" customWidth="1"/>
  </cols>
  <sheetData>
    <row r="1" spans="2:17" ht="34.5" customHeight="1">
      <c r="B1" s="87" t="s">
        <v>63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2:17" ht="9" customHeight="1">
      <c r="B2" s="129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2:17" ht="15.75" customHeight="1">
      <c r="B3" s="105" t="s">
        <v>62</v>
      </c>
      <c r="C3" s="10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1"/>
      <c r="Q3" s="22"/>
    </row>
    <row r="4" spans="2:17" ht="20.25" customHeight="1">
      <c r="B4" s="62" t="s">
        <v>81</v>
      </c>
      <c r="C4" s="63"/>
      <c r="D4" s="42">
        <f>'General Assumptions'!E3</f>
        <v>0.305</v>
      </c>
      <c r="E4" s="20" t="s">
        <v>82</v>
      </c>
      <c r="F4" s="20"/>
      <c r="G4" s="52"/>
      <c r="H4" s="20"/>
      <c r="I4" s="20"/>
      <c r="J4" s="20"/>
      <c r="K4" s="20"/>
      <c r="L4" s="20"/>
      <c r="M4" s="20"/>
      <c r="N4" s="20"/>
      <c r="P4" s="21"/>
      <c r="Q4" s="22"/>
    </row>
    <row r="5" spans="2:17" ht="32.25" customHeight="1">
      <c r="B5" s="115" t="s">
        <v>85</v>
      </c>
      <c r="C5" s="115"/>
      <c r="D5" s="84">
        <v>1</v>
      </c>
      <c r="E5" s="85" t="s">
        <v>61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2:17" ht="12.75" customHeight="1" thickBot="1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2:20" s="44" customFormat="1" ht="27.75" customHeight="1">
      <c r="B7" s="112" t="s">
        <v>45</v>
      </c>
      <c r="C7" s="122" t="s">
        <v>58</v>
      </c>
      <c r="D7" s="123"/>
      <c r="E7" s="123"/>
      <c r="F7" s="123"/>
      <c r="G7" s="123"/>
      <c r="H7" s="123"/>
      <c r="I7" s="114" t="s">
        <v>80</v>
      </c>
      <c r="J7" s="114"/>
      <c r="K7" s="114"/>
      <c r="L7" s="114"/>
      <c r="M7" s="114"/>
      <c r="N7" s="114"/>
      <c r="O7" s="135" t="s">
        <v>74</v>
      </c>
      <c r="P7" s="136"/>
      <c r="Q7" s="136"/>
      <c r="R7" s="136"/>
      <c r="S7" s="136"/>
      <c r="T7" s="137"/>
    </row>
    <row r="8" spans="2:20" ht="17.25" customHeight="1">
      <c r="B8" s="113"/>
      <c r="C8" s="127" t="s">
        <v>57</v>
      </c>
      <c r="D8" s="128"/>
      <c r="E8" s="132" t="s">
        <v>66</v>
      </c>
      <c r="F8" s="132"/>
      <c r="G8" s="132" t="s">
        <v>56</v>
      </c>
      <c r="H8" s="132"/>
      <c r="I8" s="116" t="s">
        <v>72</v>
      </c>
      <c r="J8" s="117"/>
      <c r="K8" s="133" t="s">
        <v>66</v>
      </c>
      <c r="L8" s="133"/>
      <c r="M8" s="133" t="s">
        <v>56</v>
      </c>
      <c r="N8" s="133"/>
      <c r="O8" s="134" t="s">
        <v>66</v>
      </c>
      <c r="P8" s="120"/>
      <c r="Q8" s="120" t="s">
        <v>56</v>
      </c>
      <c r="R8" s="120"/>
      <c r="S8" s="120" t="s">
        <v>73</v>
      </c>
      <c r="T8" s="121"/>
    </row>
    <row r="9" spans="2:22" s="23" customFormat="1" ht="71.25" customHeight="1" thickBot="1">
      <c r="B9" s="113"/>
      <c r="C9" s="127"/>
      <c r="D9" s="128"/>
      <c r="E9" s="83" t="s">
        <v>65</v>
      </c>
      <c r="F9" s="48" t="s">
        <v>67</v>
      </c>
      <c r="G9" s="48" t="s">
        <v>69</v>
      </c>
      <c r="H9" s="48" t="s">
        <v>64</v>
      </c>
      <c r="I9" s="118"/>
      <c r="J9" s="119"/>
      <c r="K9" s="49" t="s">
        <v>70</v>
      </c>
      <c r="L9" s="49" t="s">
        <v>71</v>
      </c>
      <c r="M9" s="49" t="s">
        <v>69</v>
      </c>
      <c r="N9" s="49" t="s">
        <v>64</v>
      </c>
      <c r="O9" s="80" t="s">
        <v>75</v>
      </c>
      <c r="P9" s="81" t="s">
        <v>76</v>
      </c>
      <c r="Q9" s="81" t="s">
        <v>77</v>
      </c>
      <c r="R9" s="81" t="s">
        <v>68</v>
      </c>
      <c r="S9" s="81" t="s">
        <v>78</v>
      </c>
      <c r="T9" s="82" t="s">
        <v>79</v>
      </c>
      <c r="U9" s="18"/>
      <c r="V9" s="18"/>
    </row>
    <row r="10" spans="2:20" s="23" customFormat="1" ht="16.5" customHeight="1">
      <c r="B10" s="45" t="s">
        <v>83</v>
      </c>
      <c r="C10" s="50">
        <v>0</v>
      </c>
      <c r="D10" s="51" t="s">
        <v>4</v>
      </c>
      <c r="E10" s="53">
        <f>C10*0.000085984522785899</f>
        <v>0</v>
      </c>
      <c r="F10" s="53">
        <f>C10*'General Assumptions'!E3/1000</f>
        <v>0</v>
      </c>
      <c r="G10" s="53">
        <f aca="true" t="shared" si="0" ref="G10:G24">E10*$D$5</f>
        <v>0</v>
      </c>
      <c r="H10" s="53">
        <f aca="true" t="shared" si="1" ref="H10:H24">F10*$D$5</f>
        <v>0</v>
      </c>
      <c r="I10" s="50">
        <v>0</v>
      </c>
      <c r="J10" s="51" t="s">
        <v>4</v>
      </c>
      <c r="K10" s="54">
        <f>I10*0.000085984522785899</f>
        <v>0</v>
      </c>
      <c r="L10" s="54">
        <f>I10*'General Assumptions'!E3/1000</f>
        <v>0</v>
      </c>
      <c r="M10" s="54">
        <f aca="true" t="shared" si="2" ref="M10:M24">K10*$D$5</f>
        <v>0</v>
      </c>
      <c r="N10" s="78">
        <f aca="true" t="shared" si="3" ref="N10:N24">L10*$D$5</f>
        <v>0</v>
      </c>
      <c r="O10" s="106">
        <f>E25-K25</f>
        <v>0</v>
      </c>
      <c r="P10" s="109">
        <f>F25-L25</f>
        <v>0</v>
      </c>
      <c r="Q10" s="109">
        <f>G25-M25</f>
        <v>0</v>
      </c>
      <c r="R10" s="109">
        <f>H25-N25</f>
        <v>0</v>
      </c>
      <c r="S10" s="124" t="e">
        <f>Q10/G25</f>
        <v>#DIV/0!</v>
      </c>
      <c r="T10" s="124" t="e">
        <f>R10/H25</f>
        <v>#DIV/0!</v>
      </c>
    </row>
    <row r="11" spans="2:20" s="23" customFormat="1" ht="16.5" customHeight="1">
      <c r="B11" s="45" t="s">
        <v>84</v>
      </c>
      <c r="C11" s="50">
        <v>0</v>
      </c>
      <c r="D11" s="51" t="s">
        <v>4</v>
      </c>
      <c r="E11" s="53">
        <f>C11*0.000085984522785899</f>
        <v>0</v>
      </c>
      <c r="F11" s="53">
        <f>C11*'General Assumptions'!N4/1000</f>
        <v>0</v>
      </c>
      <c r="G11" s="53">
        <f t="shared" si="0"/>
        <v>0</v>
      </c>
      <c r="H11" s="53">
        <f t="shared" si="1"/>
        <v>0</v>
      </c>
      <c r="I11" s="50">
        <v>0</v>
      </c>
      <c r="J11" s="51" t="s">
        <v>4</v>
      </c>
      <c r="K11" s="54">
        <f>I11*0.000085984522785899</f>
        <v>0</v>
      </c>
      <c r="L11" s="54">
        <f>I11*'General Assumptions'!N4/1000</f>
        <v>0</v>
      </c>
      <c r="M11" s="54">
        <f t="shared" si="2"/>
        <v>0</v>
      </c>
      <c r="N11" s="78">
        <f t="shared" si="3"/>
        <v>0</v>
      </c>
      <c r="O11" s="107"/>
      <c r="P11" s="110"/>
      <c r="Q11" s="110"/>
      <c r="R11" s="110"/>
      <c r="S11" s="125"/>
      <c r="T11" s="125"/>
    </row>
    <row r="12" spans="2:20" s="23" customFormat="1" ht="16.5" customHeight="1">
      <c r="B12" s="46" t="s">
        <v>59</v>
      </c>
      <c r="C12" s="50">
        <v>0</v>
      </c>
      <c r="D12" s="51" t="s">
        <v>8</v>
      </c>
      <c r="E12" s="53">
        <f>C12*('General Assumptions'!R5*'General Assumptions'!T5)*0.000085984522785899</f>
        <v>0</v>
      </c>
      <c r="F12" s="53">
        <f>C12*'General Assumptions'!N5/1000</f>
        <v>0</v>
      </c>
      <c r="G12" s="53">
        <f t="shared" si="0"/>
        <v>0</v>
      </c>
      <c r="H12" s="53">
        <f t="shared" si="1"/>
        <v>0</v>
      </c>
      <c r="I12" s="50">
        <v>0</v>
      </c>
      <c r="J12" s="51" t="s">
        <v>8</v>
      </c>
      <c r="K12" s="54">
        <f>I12*('General Assumptions'!R5*'General Assumptions'!T5)*0.000085984522785899</f>
        <v>0</v>
      </c>
      <c r="L12" s="54">
        <f>I12*'General Assumptions'!N5/1000</f>
        <v>0</v>
      </c>
      <c r="M12" s="54">
        <f t="shared" si="2"/>
        <v>0</v>
      </c>
      <c r="N12" s="78">
        <f t="shared" si="3"/>
        <v>0</v>
      </c>
      <c r="O12" s="107"/>
      <c r="P12" s="110"/>
      <c r="Q12" s="110"/>
      <c r="R12" s="110"/>
      <c r="S12" s="125"/>
      <c r="T12" s="125"/>
    </row>
    <row r="13" spans="2:20" s="23" customFormat="1" ht="16.5" customHeight="1">
      <c r="B13" s="46" t="s">
        <v>55</v>
      </c>
      <c r="C13" s="50">
        <v>0</v>
      </c>
      <c r="D13" s="51" t="s">
        <v>11</v>
      </c>
      <c r="E13" s="53">
        <f>C13*('General Assumptions'!R6)*0.000085984522785899</f>
        <v>0</v>
      </c>
      <c r="F13" s="53">
        <f>C13*'General Assumptions'!N6/1000</f>
        <v>0</v>
      </c>
      <c r="G13" s="53">
        <f t="shared" si="0"/>
        <v>0</v>
      </c>
      <c r="H13" s="53">
        <f t="shared" si="1"/>
        <v>0</v>
      </c>
      <c r="I13" s="50">
        <v>0</v>
      </c>
      <c r="J13" s="51" t="s">
        <v>11</v>
      </c>
      <c r="K13" s="54">
        <f>I13*('General Assumptions'!R6)*0.000085984522785899</f>
        <v>0</v>
      </c>
      <c r="L13" s="54">
        <f>I13*'General Assumptions'!N6/1000</f>
        <v>0</v>
      </c>
      <c r="M13" s="54">
        <f t="shared" si="2"/>
        <v>0</v>
      </c>
      <c r="N13" s="78">
        <f t="shared" si="3"/>
        <v>0</v>
      </c>
      <c r="O13" s="107"/>
      <c r="P13" s="110"/>
      <c r="Q13" s="110"/>
      <c r="R13" s="110"/>
      <c r="S13" s="125"/>
      <c r="T13" s="125"/>
    </row>
    <row r="14" spans="2:20" s="23" customFormat="1" ht="16.5" customHeight="1">
      <c r="B14" s="45" t="s">
        <v>60</v>
      </c>
      <c r="C14" s="50">
        <v>0</v>
      </c>
      <c r="D14" s="51" t="s">
        <v>7</v>
      </c>
      <c r="E14" s="53">
        <f>C14*'General Assumptions'!R7*0.000085984522785899</f>
        <v>0</v>
      </c>
      <c r="F14" s="53">
        <f>C14*'General Assumptions'!N7/1000</f>
        <v>0</v>
      </c>
      <c r="G14" s="53">
        <f t="shared" si="0"/>
        <v>0</v>
      </c>
      <c r="H14" s="53">
        <f t="shared" si="1"/>
        <v>0</v>
      </c>
      <c r="I14" s="50">
        <v>0</v>
      </c>
      <c r="J14" s="51" t="s">
        <v>7</v>
      </c>
      <c r="K14" s="54">
        <f>I14*'General Assumptions'!R7*0.000085984522785899</f>
        <v>0</v>
      </c>
      <c r="L14" s="54">
        <f>I14*'General Assumptions'!N7/1000</f>
        <v>0</v>
      </c>
      <c r="M14" s="54">
        <f t="shared" si="2"/>
        <v>0</v>
      </c>
      <c r="N14" s="78">
        <f t="shared" si="3"/>
        <v>0</v>
      </c>
      <c r="O14" s="107"/>
      <c r="P14" s="110"/>
      <c r="Q14" s="110"/>
      <c r="R14" s="110"/>
      <c r="S14" s="125"/>
      <c r="T14" s="125"/>
    </row>
    <row r="15" spans="2:20" s="23" customFormat="1" ht="16.5" customHeight="1">
      <c r="B15" s="45" t="s">
        <v>87</v>
      </c>
      <c r="C15" s="50">
        <v>0</v>
      </c>
      <c r="D15" s="51" t="s">
        <v>7</v>
      </c>
      <c r="E15" s="53">
        <f>C15*'General Assumptions'!R8*0.000085984522785899</f>
        <v>0</v>
      </c>
      <c r="F15" s="53">
        <f>C15*'General Assumptions'!N8/1000</f>
        <v>0</v>
      </c>
      <c r="G15" s="53">
        <f t="shared" si="0"/>
        <v>0</v>
      </c>
      <c r="H15" s="53">
        <f t="shared" si="1"/>
        <v>0</v>
      </c>
      <c r="I15" s="50">
        <v>0</v>
      </c>
      <c r="J15" s="51" t="s">
        <v>7</v>
      </c>
      <c r="K15" s="54">
        <f>I15*'General Assumptions'!R8*0.000085984522785899</f>
        <v>0</v>
      </c>
      <c r="L15" s="54">
        <f>I15*'General Assumptions'!N8/1000</f>
        <v>0</v>
      </c>
      <c r="M15" s="54">
        <f t="shared" si="2"/>
        <v>0</v>
      </c>
      <c r="N15" s="78">
        <f t="shared" si="3"/>
        <v>0</v>
      </c>
      <c r="O15" s="107"/>
      <c r="P15" s="110"/>
      <c r="Q15" s="110"/>
      <c r="R15" s="110"/>
      <c r="S15" s="125"/>
      <c r="T15" s="125"/>
    </row>
    <row r="16" spans="2:20" s="23" customFormat="1" ht="16.5" customHeight="1">
      <c r="B16" s="46" t="s">
        <v>88</v>
      </c>
      <c r="C16" s="50">
        <v>0</v>
      </c>
      <c r="D16" s="51" t="s">
        <v>4</v>
      </c>
      <c r="E16" s="53">
        <f>C16*0.000085984522785899</f>
        <v>0</v>
      </c>
      <c r="F16" s="53">
        <f>C16*'General Assumptions'!N9/1000</f>
        <v>0</v>
      </c>
      <c r="G16" s="53">
        <f t="shared" si="0"/>
        <v>0</v>
      </c>
      <c r="H16" s="53">
        <f t="shared" si="1"/>
        <v>0</v>
      </c>
      <c r="I16" s="50">
        <v>0</v>
      </c>
      <c r="J16" s="51" t="s">
        <v>4</v>
      </c>
      <c r="K16" s="54">
        <f>I16*0.000085984522785899</f>
        <v>0</v>
      </c>
      <c r="L16" s="54">
        <f>I16*'General Assumptions'!N9/1000</f>
        <v>0</v>
      </c>
      <c r="M16" s="54">
        <f t="shared" si="2"/>
        <v>0</v>
      </c>
      <c r="N16" s="78">
        <f t="shared" si="3"/>
        <v>0</v>
      </c>
      <c r="O16" s="107"/>
      <c r="P16" s="110"/>
      <c r="Q16" s="110"/>
      <c r="R16" s="110"/>
      <c r="S16" s="125"/>
      <c r="T16" s="125"/>
    </row>
    <row r="17" spans="2:20" s="23" customFormat="1" ht="16.5" customHeight="1">
      <c r="B17" s="46" t="s">
        <v>89</v>
      </c>
      <c r="C17" s="50">
        <v>0</v>
      </c>
      <c r="D17" s="51" t="s">
        <v>4</v>
      </c>
      <c r="E17" s="53">
        <f>C17*0.000085984522785899</f>
        <v>0</v>
      </c>
      <c r="F17" s="53">
        <f>C17*'General Assumptions'!N10/1000</f>
        <v>0</v>
      </c>
      <c r="G17" s="53">
        <f t="shared" si="0"/>
        <v>0</v>
      </c>
      <c r="H17" s="53">
        <f t="shared" si="1"/>
        <v>0</v>
      </c>
      <c r="I17" s="50">
        <v>0</v>
      </c>
      <c r="J17" s="51" t="s">
        <v>4</v>
      </c>
      <c r="K17" s="54">
        <f>I17*0.000085984522785899</f>
        <v>0</v>
      </c>
      <c r="L17" s="54">
        <f>I17*'General Assumptions'!N10/1000</f>
        <v>0</v>
      </c>
      <c r="M17" s="54">
        <f t="shared" si="2"/>
        <v>0</v>
      </c>
      <c r="N17" s="78">
        <f t="shared" si="3"/>
        <v>0</v>
      </c>
      <c r="O17" s="107"/>
      <c r="P17" s="110"/>
      <c r="Q17" s="110"/>
      <c r="R17" s="110"/>
      <c r="S17" s="125"/>
      <c r="T17" s="125"/>
    </row>
    <row r="18" spans="2:20" s="23" customFormat="1" ht="16.5" customHeight="1">
      <c r="B18" s="46" t="s">
        <v>90</v>
      </c>
      <c r="C18" s="50">
        <v>0</v>
      </c>
      <c r="D18" s="51" t="s">
        <v>4</v>
      </c>
      <c r="E18" s="53">
        <f>C18*0.000085984522785899</f>
        <v>0</v>
      </c>
      <c r="F18" s="53">
        <f>C18*'General Assumptions'!N11/1000</f>
        <v>0</v>
      </c>
      <c r="G18" s="53">
        <f t="shared" si="0"/>
        <v>0</v>
      </c>
      <c r="H18" s="53">
        <f t="shared" si="1"/>
        <v>0</v>
      </c>
      <c r="I18" s="50">
        <v>0</v>
      </c>
      <c r="J18" s="51" t="s">
        <v>4</v>
      </c>
      <c r="K18" s="54">
        <f>I18*0.000085984522785899</f>
        <v>0</v>
      </c>
      <c r="L18" s="54">
        <f>I18*'General Assumptions'!N11/1000</f>
        <v>0</v>
      </c>
      <c r="M18" s="54">
        <f t="shared" si="2"/>
        <v>0</v>
      </c>
      <c r="N18" s="78">
        <f t="shared" si="3"/>
        <v>0</v>
      </c>
      <c r="O18" s="107"/>
      <c r="P18" s="110"/>
      <c r="Q18" s="110"/>
      <c r="R18" s="110"/>
      <c r="S18" s="125"/>
      <c r="T18" s="125"/>
    </row>
    <row r="19" spans="2:20" s="23" customFormat="1" ht="16.5" customHeight="1">
      <c r="B19" s="46" t="s">
        <v>91</v>
      </c>
      <c r="C19" s="50">
        <v>0</v>
      </c>
      <c r="D19" s="51" t="s">
        <v>4</v>
      </c>
      <c r="E19" s="53">
        <f>C19*0.000085984522785899</f>
        <v>0</v>
      </c>
      <c r="F19" s="53">
        <f>C19*'General Assumptions'!N12/1000</f>
        <v>0</v>
      </c>
      <c r="G19" s="53">
        <f t="shared" si="0"/>
        <v>0</v>
      </c>
      <c r="H19" s="53">
        <f t="shared" si="1"/>
        <v>0</v>
      </c>
      <c r="I19" s="50">
        <v>0</v>
      </c>
      <c r="J19" s="51" t="s">
        <v>4</v>
      </c>
      <c r="K19" s="54">
        <f>I19*0.000085984522785899</f>
        <v>0</v>
      </c>
      <c r="L19" s="54">
        <f>I19*'General Assumptions'!N12/1000</f>
        <v>0</v>
      </c>
      <c r="M19" s="54">
        <f t="shared" si="2"/>
        <v>0</v>
      </c>
      <c r="N19" s="78">
        <f t="shared" si="3"/>
        <v>0</v>
      </c>
      <c r="O19" s="107"/>
      <c r="P19" s="110"/>
      <c r="Q19" s="110"/>
      <c r="R19" s="110"/>
      <c r="S19" s="125"/>
      <c r="T19" s="125"/>
    </row>
    <row r="20" spans="2:20" s="23" customFormat="1" ht="16.5" customHeight="1">
      <c r="B20" s="86" t="s">
        <v>92</v>
      </c>
      <c r="C20" s="50">
        <v>0</v>
      </c>
      <c r="D20" s="51" t="s">
        <v>4</v>
      </c>
      <c r="E20" s="53">
        <f>C20*0.000085984522785899</f>
        <v>0</v>
      </c>
      <c r="F20" s="53">
        <f>C20*'General Assumptions'!N13/1000</f>
        <v>0</v>
      </c>
      <c r="G20" s="53">
        <f t="shared" si="0"/>
        <v>0</v>
      </c>
      <c r="H20" s="53">
        <f t="shared" si="1"/>
        <v>0</v>
      </c>
      <c r="I20" s="50">
        <v>0</v>
      </c>
      <c r="J20" s="51" t="s">
        <v>4</v>
      </c>
      <c r="K20" s="54">
        <f>I20*0.000085984522785899</f>
        <v>0</v>
      </c>
      <c r="L20" s="54">
        <f>I20*'General Assumptions'!N13/1000</f>
        <v>0</v>
      </c>
      <c r="M20" s="54">
        <f t="shared" si="2"/>
        <v>0</v>
      </c>
      <c r="N20" s="78">
        <f t="shared" si="3"/>
        <v>0</v>
      </c>
      <c r="O20" s="107"/>
      <c r="P20" s="110"/>
      <c r="Q20" s="110"/>
      <c r="R20" s="110"/>
      <c r="S20" s="125"/>
      <c r="T20" s="125"/>
    </row>
    <row r="21" spans="2:20" s="23" customFormat="1" ht="16.5" customHeight="1">
      <c r="B21" s="46" t="s">
        <v>93</v>
      </c>
      <c r="C21" s="50">
        <v>0</v>
      </c>
      <c r="D21" s="51" t="s">
        <v>7</v>
      </c>
      <c r="E21" s="53">
        <f>C21*'General Assumptions'!R14*0.000085984522785899</f>
        <v>0</v>
      </c>
      <c r="F21" s="53">
        <f>C21*'General Assumptions'!N14/1000</f>
        <v>0</v>
      </c>
      <c r="G21" s="53">
        <f t="shared" si="0"/>
        <v>0</v>
      </c>
      <c r="H21" s="53">
        <f t="shared" si="1"/>
        <v>0</v>
      </c>
      <c r="I21" s="50">
        <v>0</v>
      </c>
      <c r="J21" s="51" t="s">
        <v>7</v>
      </c>
      <c r="K21" s="54">
        <f>I21*'General Assumptions'!R14*0.000085984522785899</f>
        <v>0</v>
      </c>
      <c r="L21" s="54">
        <f>I21*'General Assumptions'!N14/1000</f>
        <v>0</v>
      </c>
      <c r="M21" s="54">
        <f t="shared" si="2"/>
        <v>0</v>
      </c>
      <c r="N21" s="78">
        <f t="shared" si="3"/>
        <v>0</v>
      </c>
      <c r="O21" s="107"/>
      <c r="P21" s="110"/>
      <c r="Q21" s="110"/>
      <c r="R21" s="110"/>
      <c r="S21" s="125"/>
      <c r="T21" s="125"/>
    </row>
    <row r="22" spans="2:20" s="23" customFormat="1" ht="16.5" customHeight="1">
      <c r="B22" s="46" t="s">
        <v>94</v>
      </c>
      <c r="C22" s="50">
        <v>0</v>
      </c>
      <c r="D22" s="51" t="s">
        <v>7</v>
      </c>
      <c r="E22" s="53">
        <f>C22*'General Assumptions'!R15*0.000085984522785899</f>
        <v>0</v>
      </c>
      <c r="F22" s="53">
        <f>C22*'General Assumptions'!N15/1000</f>
        <v>0</v>
      </c>
      <c r="G22" s="53">
        <f t="shared" si="0"/>
        <v>0</v>
      </c>
      <c r="H22" s="53">
        <f t="shared" si="1"/>
        <v>0</v>
      </c>
      <c r="I22" s="50">
        <v>0</v>
      </c>
      <c r="J22" s="51" t="s">
        <v>7</v>
      </c>
      <c r="K22" s="54">
        <f>I22*'General Assumptions'!R15*0.000085984522785899</f>
        <v>0</v>
      </c>
      <c r="L22" s="54">
        <f>I22*'General Assumptions'!N15/1000</f>
        <v>0</v>
      </c>
      <c r="M22" s="54">
        <f t="shared" si="2"/>
        <v>0</v>
      </c>
      <c r="N22" s="78">
        <f t="shared" si="3"/>
        <v>0</v>
      </c>
      <c r="O22" s="107"/>
      <c r="P22" s="110"/>
      <c r="Q22" s="110"/>
      <c r="R22" s="110"/>
      <c r="S22" s="125"/>
      <c r="T22" s="125"/>
    </row>
    <row r="23" spans="2:20" s="23" customFormat="1" ht="16.5" customHeight="1">
      <c r="B23" s="46" t="s">
        <v>95</v>
      </c>
      <c r="C23" s="50">
        <v>0</v>
      </c>
      <c r="D23" s="51" t="s">
        <v>7</v>
      </c>
      <c r="E23" s="53">
        <f>C23*'General Assumptions'!R16*0.000085984522785899</f>
        <v>0</v>
      </c>
      <c r="F23" s="53">
        <f>C23*'General Assumptions'!N16/1000</f>
        <v>0</v>
      </c>
      <c r="G23" s="53">
        <f t="shared" si="0"/>
        <v>0</v>
      </c>
      <c r="H23" s="53">
        <f t="shared" si="1"/>
        <v>0</v>
      </c>
      <c r="I23" s="50">
        <v>0</v>
      </c>
      <c r="J23" s="51" t="s">
        <v>7</v>
      </c>
      <c r="K23" s="54">
        <f>I23*'General Assumptions'!R16*0.000085984522785899</f>
        <v>0</v>
      </c>
      <c r="L23" s="54">
        <f>I23*'General Assumptions'!N16/1000</f>
        <v>0</v>
      </c>
      <c r="M23" s="54">
        <f t="shared" si="2"/>
        <v>0</v>
      </c>
      <c r="N23" s="78">
        <f t="shared" si="3"/>
        <v>0</v>
      </c>
      <c r="O23" s="107"/>
      <c r="P23" s="110"/>
      <c r="Q23" s="110"/>
      <c r="R23" s="110"/>
      <c r="S23" s="125"/>
      <c r="T23" s="125"/>
    </row>
    <row r="24" spans="2:20" s="23" customFormat="1" ht="16.5" customHeight="1" thickBot="1">
      <c r="B24" s="47" t="s">
        <v>96</v>
      </c>
      <c r="C24" s="58">
        <v>0</v>
      </c>
      <c r="D24" s="59" t="s">
        <v>7</v>
      </c>
      <c r="E24" s="60">
        <f>C24*'General Assumptions'!R17*0.000085984522785899</f>
        <v>0</v>
      </c>
      <c r="F24" s="60">
        <f>C24*'General Assumptions'!N17/1000</f>
        <v>0</v>
      </c>
      <c r="G24" s="60">
        <f t="shared" si="0"/>
        <v>0</v>
      </c>
      <c r="H24" s="60">
        <f t="shared" si="1"/>
        <v>0</v>
      </c>
      <c r="I24" s="58">
        <v>0</v>
      </c>
      <c r="J24" s="59" t="s">
        <v>7</v>
      </c>
      <c r="K24" s="61">
        <f>I24*'General Assumptions'!R17*0.000085984522785899</f>
        <v>0</v>
      </c>
      <c r="L24" s="61">
        <f>I24*'General Assumptions'!N17/1000</f>
        <v>0</v>
      </c>
      <c r="M24" s="61">
        <f t="shared" si="2"/>
        <v>0</v>
      </c>
      <c r="N24" s="79">
        <f t="shared" si="3"/>
        <v>0</v>
      </c>
      <c r="O24" s="107"/>
      <c r="P24" s="110"/>
      <c r="Q24" s="110"/>
      <c r="R24" s="110"/>
      <c r="S24" s="125"/>
      <c r="T24" s="125"/>
    </row>
    <row r="25" spans="2:20" s="57" customFormat="1" ht="17.25" customHeight="1" thickBot="1">
      <c r="B25" s="24" t="s">
        <v>86</v>
      </c>
      <c r="C25" s="76">
        <f>SUM(C10:C24)</f>
        <v>0</v>
      </c>
      <c r="D25" s="55"/>
      <c r="E25" s="56">
        <f>SUM(E10:E24)</f>
        <v>0</v>
      </c>
      <c r="F25" s="56">
        <f>SUM(F10:F24)</f>
        <v>0</v>
      </c>
      <c r="G25" s="56">
        <f>SUM(G10:G24)</f>
        <v>0</v>
      </c>
      <c r="H25" s="56">
        <f>SUM(H10:H24)</f>
        <v>0</v>
      </c>
      <c r="I25" s="76">
        <f>SUM(I10:I24)</f>
        <v>0</v>
      </c>
      <c r="J25" s="55"/>
      <c r="K25" s="56">
        <f>SUM(K10:K24)</f>
        <v>0</v>
      </c>
      <c r="L25" s="56">
        <f>SUM(L10:L24)</f>
        <v>0</v>
      </c>
      <c r="M25" s="56">
        <f>SUM(M10:M24)</f>
        <v>0</v>
      </c>
      <c r="N25" s="56">
        <f>SUM(N10:N24)</f>
        <v>0</v>
      </c>
      <c r="O25" s="108"/>
      <c r="P25" s="111"/>
      <c r="Q25" s="111"/>
      <c r="R25" s="111"/>
      <c r="S25" s="126"/>
      <c r="T25" s="126"/>
    </row>
    <row r="26" spans="2:17" ht="17.2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17.2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7.2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7.2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7.2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7.2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17.2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2:17" ht="17.2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7.2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2:17" ht="17.25" customHeight="1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2:17" ht="17.2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 ht="17.2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7" ht="17.2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2:17" ht="17.2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2:17" ht="17.2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2:17" ht="17.2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2:17" ht="17.2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7" ht="17.2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7.2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17.2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7.2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17.2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7.2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2:17" ht="17.2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7.2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7.2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7.2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7.2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7.2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7.2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7.2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2:17" ht="17.2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17.2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17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2:17" ht="17.25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17.2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</sheetData>
  <sheetProtection/>
  <mergeCells count="24">
    <mergeCell ref="B1:Q1"/>
    <mergeCell ref="B2:Q2"/>
    <mergeCell ref="B6:Q6"/>
    <mergeCell ref="E8:F8"/>
    <mergeCell ref="G8:H8"/>
    <mergeCell ref="K8:L8"/>
    <mergeCell ref="M8:N8"/>
    <mergeCell ref="O8:P8"/>
    <mergeCell ref="Q8:R8"/>
    <mergeCell ref="O7:T7"/>
    <mergeCell ref="S8:T8"/>
    <mergeCell ref="C7:H7"/>
    <mergeCell ref="R10:R25"/>
    <mergeCell ref="S10:S25"/>
    <mergeCell ref="T10:T25"/>
    <mergeCell ref="C8:D9"/>
    <mergeCell ref="B3:C3"/>
    <mergeCell ref="O10:O25"/>
    <mergeCell ref="P10:P25"/>
    <mergeCell ref="Q10:Q25"/>
    <mergeCell ref="B7:B9"/>
    <mergeCell ref="I7:N7"/>
    <mergeCell ref="B5:C5"/>
    <mergeCell ref="I8:J9"/>
  </mergeCells>
  <dataValidations count="2">
    <dataValidation type="list" allowBlank="1" showInputMessage="1" showErrorMessage="1" prompt="If Quantity is 1, input either 0% or 100%." error="You must select an option from the pull-down list." sqref="P65515:P65516">
      <formula1>"100%,78%,75%, 50%,36%,25%,0%"</formula1>
    </dataValidation>
    <dataValidation type="list" allowBlank="1" showInputMessage="1" showErrorMessage="1" prompt="If Quantity is 1, input either 0% or 100%." error="You must select an option from the pull-down list." sqref="P65517">
      <formula1>"100%,75%,50%,25%,18%,0%"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22">
      <selection activeCell="Q11" sqref="Q11"/>
    </sheetView>
  </sheetViews>
  <sheetFormatPr defaultColWidth="11.421875" defaultRowHeight="15"/>
  <cols>
    <col min="1" max="1" width="2.7109375" style="0" customWidth="1"/>
    <col min="2" max="2" width="26.00390625" style="0" customWidth="1"/>
    <col min="3" max="3" width="12.57421875" style="0" customWidth="1"/>
    <col min="4" max="6" width="11.421875" style="0" customWidth="1"/>
    <col min="7" max="7" width="10.00390625" style="0" customWidth="1"/>
    <col min="8" max="8" width="3.00390625" style="0" customWidth="1"/>
    <col min="9" max="9" width="32.57421875" style="0" customWidth="1"/>
    <col min="10" max="10" width="7.00390625" style="0" customWidth="1"/>
    <col min="11" max="11" width="5.8515625" style="0" customWidth="1"/>
    <col min="12" max="12" width="7.8515625" style="0" customWidth="1"/>
    <col min="13" max="13" width="6.00390625" style="0" customWidth="1"/>
    <col min="14" max="14" width="8.8515625" style="0" customWidth="1"/>
    <col min="15" max="15" width="10.57421875" style="0" customWidth="1"/>
    <col min="16" max="16" width="1.8515625" style="0" customWidth="1"/>
    <col min="17" max="17" width="20.421875" style="0" customWidth="1"/>
  </cols>
  <sheetData>
    <row r="1" spans="1:12" ht="27.75" customHeight="1">
      <c r="A1" s="87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23" s="6" customFormat="1" ht="33" customHeight="1" thickBot="1">
      <c r="A2" s="1" t="s">
        <v>100</v>
      </c>
      <c r="B2" s="2"/>
      <c r="C2" s="3"/>
      <c r="D2" s="3"/>
      <c r="E2" s="4"/>
      <c r="F2" s="5"/>
      <c r="H2" s="7"/>
      <c r="I2" s="141" t="s">
        <v>103</v>
      </c>
      <c r="J2" s="144"/>
      <c r="K2" s="144"/>
      <c r="L2" s="144"/>
      <c r="M2" s="144"/>
      <c r="N2" s="144"/>
      <c r="O2" s="144"/>
      <c r="Q2" s="141" t="s">
        <v>49</v>
      </c>
      <c r="R2" s="141"/>
      <c r="S2" s="141"/>
      <c r="T2" s="141"/>
      <c r="U2" s="141"/>
      <c r="V2"/>
      <c r="W2"/>
    </row>
    <row r="3" spans="1:23" s="6" customFormat="1" ht="30" customHeight="1">
      <c r="A3" s="8"/>
      <c r="B3" s="16" t="s">
        <v>98</v>
      </c>
      <c r="C3" s="37">
        <v>29</v>
      </c>
      <c r="D3" s="38" t="str">
        <f>VLOOKUP($C$3,A5:C35,2)</f>
        <v>Hrvatska</v>
      </c>
      <c r="E3" s="77">
        <f>VLOOKUP(C3,A5:C35,3)</f>
        <v>0.305</v>
      </c>
      <c r="F3" s="39" t="s">
        <v>0</v>
      </c>
      <c r="H3" s="7"/>
      <c r="I3" s="31" t="s">
        <v>45</v>
      </c>
      <c r="J3" s="142" t="s">
        <v>46</v>
      </c>
      <c r="K3" s="143"/>
      <c r="L3" s="142" t="s">
        <v>47</v>
      </c>
      <c r="M3" s="143"/>
      <c r="N3" s="142" t="s">
        <v>48</v>
      </c>
      <c r="O3" s="143"/>
      <c r="Q3" s="64" t="s">
        <v>45</v>
      </c>
      <c r="R3" s="138" t="s">
        <v>102</v>
      </c>
      <c r="S3" s="139"/>
      <c r="T3" s="138" t="s">
        <v>101</v>
      </c>
      <c r="U3" s="140"/>
      <c r="V3"/>
      <c r="W3"/>
    </row>
    <row r="4" spans="1:21" s="6" customFormat="1" ht="15" customHeight="1">
      <c r="A4" s="9"/>
      <c r="B4" s="15" t="s">
        <v>1</v>
      </c>
      <c r="C4" s="40" t="s">
        <v>13</v>
      </c>
      <c r="D4" s="17"/>
      <c r="I4" s="32" t="s">
        <v>84</v>
      </c>
      <c r="J4" s="29" t="s">
        <v>5</v>
      </c>
      <c r="K4" s="28"/>
      <c r="L4" s="29" t="s">
        <v>5</v>
      </c>
      <c r="M4" s="28"/>
      <c r="N4" s="29">
        <v>0.017</v>
      </c>
      <c r="O4" s="28" t="s">
        <v>6</v>
      </c>
      <c r="Q4" s="65"/>
      <c r="R4" s="68"/>
      <c r="S4" s="68"/>
      <c r="T4" s="68"/>
      <c r="U4" s="69"/>
    </row>
    <row r="5" spans="1:21" s="6" customFormat="1" ht="15" customHeight="1">
      <c r="A5" s="10">
        <v>1</v>
      </c>
      <c r="B5" s="11" t="s">
        <v>16</v>
      </c>
      <c r="C5" s="41">
        <v>0.386073</v>
      </c>
      <c r="D5" s="43" t="s">
        <v>97</v>
      </c>
      <c r="I5" s="33" t="s">
        <v>59</v>
      </c>
      <c r="J5" s="29">
        <v>2.754</v>
      </c>
      <c r="K5" s="28" t="s">
        <v>9</v>
      </c>
      <c r="L5" s="29">
        <v>0.365</v>
      </c>
      <c r="M5" s="28" t="s">
        <v>9</v>
      </c>
      <c r="N5" s="29">
        <f>J5+L5</f>
        <v>3.1189999999999998</v>
      </c>
      <c r="O5" s="28" t="s">
        <v>9</v>
      </c>
      <c r="Q5" s="66" t="s">
        <v>59</v>
      </c>
      <c r="R5" s="70">
        <v>11.94</v>
      </c>
      <c r="S5" s="70" t="s">
        <v>14</v>
      </c>
      <c r="T5" s="70">
        <v>0.837</v>
      </c>
      <c r="U5" s="71" t="s">
        <v>9</v>
      </c>
    </row>
    <row r="6" spans="1:21" s="6" customFormat="1" ht="15" customHeight="1">
      <c r="A6" s="10">
        <f>A5+1</f>
        <v>2</v>
      </c>
      <c r="B6" s="12" t="s">
        <v>17</v>
      </c>
      <c r="C6" s="41">
        <v>0.253606</v>
      </c>
      <c r="D6" s="17"/>
      <c r="I6" s="33" t="s">
        <v>55</v>
      </c>
      <c r="J6" s="29">
        <v>1.988</v>
      </c>
      <c r="K6" s="28" t="s">
        <v>12</v>
      </c>
      <c r="L6" s="29">
        <v>0.515</v>
      </c>
      <c r="M6" s="28" t="s">
        <v>12</v>
      </c>
      <c r="N6" s="29">
        <f>J6+L6</f>
        <v>2.503</v>
      </c>
      <c r="O6" s="28" t="s">
        <v>12</v>
      </c>
      <c r="Q6" s="66" t="s">
        <v>55</v>
      </c>
      <c r="R6" s="70">
        <v>10.14</v>
      </c>
      <c r="S6" s="70" t="s">
        <v>15</v>
      </c>
      <c r="T6" s="68"/>
      <c r="U6" s="69"/>
    </row>
    <row r="7" spans="1:21" s="6" customFormat="1" ht="15" customHeight="1">
      <c r="A7" s="10">
        <f aca="true" t="shared" si="0" ref="A7:A39">A6+1</f>
        <v>3</v>
      </c>
      <c r="B7" s="12" t="s">
        <v>18</v>
      </c>
      <c r="C7" s="41">
        <v>0.45782</v>
      </c>
      <c r="D7" s="17"/>
      <c r="E7" s="7"/>
      <c r="F7" s="7"/>
      <c r="G7" s="7"/>
      <c r="H7" s="7"/>
      <c r="I7" s="32" t="s">
        <v>60</v>
      </c>
      <c r="J7" s="29">
        <v>0.022</v>
      </c>
      <c r="K7" s="28" t="s">
        <v>10</v>
      </c>
      <c r="L7" s="29">
        <v>0.205</v>
      </c>
      <c r="M7" s="28" t="s">
        <v>10</v>
      </c>
      <c r="N7" s="29">
        <f>J7+L7</f>
        <v>0.22699999999999998</v>
      </c>
      <c r="O7" s="28" t="s">
        <v>10</v>
      </c>
      <c r="Q7" s="65" t="s">
        <v>60</v>
      </c>
      <c r="R7" s="70">
        <v>4.36</v>
      </c>
      <c r="S7" s="70" t="s">
        <v>14</v>
      </c>
      <c r="T7" s="68"/>
      <c r="U7" s="69"/>
    </row>
    <row r="8" spans="1:21" s="6" customFormat="1" ht="15" customHeight="1">
      <c r="A8" s="10">
        <f t="shared" si="0"/>
        <v>4</v>
      </c>
      <c r="B8" s="12" t="s">
        <v>19</v>
      </c>
      <c r="C8" s="41">
        <v>0.629937</v>
      </c>
      <c r="D8" s="17"/>
      <c r="E8" s="7"/>
      <c r="F8" s="7"/>
      <c r="G8" s="7"/>
      <c r="H8" s="7"/>
      <c r="I8" s="32" t="s">
        <v>87</v>
      </c>
      <c r="J8" s="29">
        <v>0.02</v>
      </c>
      <c r="K8" s="28" t="s">
        <v>10</v>
      </c>
      <c r="L8" s="29">
        <v>0.079</v>
      </c>
      <c r="M8" s="28" t="s">
        <v>10</v>
      </c>
      <c r="N8" s="29">
        <f>J8+L8</f>
        <v>0.099</v>
      </c>
      <c r="O8" s="28" t="s">
        <v>10</v>
      </c>
      <c r="Q8" s="65" t="s">
        <v>87</v>
      </c>
      <c r="R8" s="70">
        <v>3.94</v>
      </c>
      <c r="S8" s="70" t="s">
        <v>14</v>
      </c>
      <c r="T8" s="68"/>
      <c r="U8" s="69"/>
    </row>
    <row r="9" spans="1:21" s="6" customFormat="1" ht="15" customHeight="1">
      <c r="A9" s="10">
        <f t="shared" si="0"/>
        <v>5</v>
      </c>
      <c r="B9" s="12" t="s">
        <v>20</v>
      </c>
      <c r="C9" s="41">
        <v>0.328841</v>
      </c>
      <c r="D9" s="17"/>
      <c r="E9" s="7"/>
      <c r="F9" s="7"/>
      <c r="G9" s="7"/>
      <c r="H9" s="7"/>
      <c r="I9" s="33" t="s">
        <v>88</v>
      </c>
      <c r="J9" s="29" t="s">
        <v>5</v>
      </c>
      <c r="K9" s="28"/>
      <c r="L9" s="29" t="s">
        <v>5</v>
      </c>
      <c r="M9" s="28"/>
      <c r="N9" s="29">
        <v>0.27</v>
      </c>
      <c r="O9" s="28" t="s">
        <v>6</v>
      </c>
      <c r="Q9" s="66"/>
      <c r="R9" s="68"/>
      <c r="S9" s="68"/>
      <c r="T9" s="68"/>
      <c r="U9" s="69"/>
    </row>
    <row r="10" spans="1:21" s="6" customFormat="1" ht="15" customHeight="1">
      <c r="A10" s="10">
        <f t="shared" si="0"/>
        <v>6</v>
      </c>
      <c r="B10" s="12" t="s">
        <v>21</v>
      </c>
      <c r="C10" s="41">
        <v>0.503415</v>
      </c>
      <c r="D10" s="17"/>
      <c r="E10" s="7"/>
      <c r="F10" s="7"/>
      <c r="G10" s="7"/>
      <c r="H10" s="7"/>
      <c r="I10" s="33" t="s">
        <v>89</v>
      </c>
      <c r="J10" s="29" t="s">
        <v>5</v>
      </c>
      <c r="K10" s="28"/>
      <c r="L10" s="29" t="s">
        <v>5</v>
      </c>
      <c r="M10" s="28"/>
      <c r="N10" s="29">
        <v>0.321</v>
      </c>
      <c r="O10" s="28" t="s">
        <v>6</v>
      </c>
      <c r="Q10" s="66"/>
      <c r="R10" s="68"/>
      <c r="S10" s="68"/>
      <c r="T10" s="68"/>
      <c r="U10" s="69"/>
    </row>
    <row r="11" spans="1:21" s="6" customFormat="1" ht="15" customHeight="1">
      <c r="A11" s="10">
        <f t="shared" si="0"/>
        <v>7</v>
      </c>
      <c r="B11" s="12" t="s">
        <v>22</v>
      </c>
      <c r="C11" s="41">
        <v>0.989733</v>
      </c>
      <c r="D11" s="17"/>
      <c r="E11" s="7"/>
      <c r="F11" s="7"/>
      <c r="G11" s="7"/>
      <c r="H11" s="7"/>
      <c r="I11" s="33" t="s">
        <v>90</v>
      </c>
      <c r="J11" s="29" t="s">
        <v>5</v>
      </c>
      <c r="K11" s="28"/>
      <c r="L11" s="29" t="s">
        <v>5</v>
      </c>
      <c r="M11" s="28"/>
      <c r="N11" s="29">
        <v>0.25</v>
      </c>
      <c r="O11" s="28" t="s">
        <v>6</v>
      </c>
      <c r="Q11" s="66"/>
      <c r="R11" s="68"/>
      <c r="S11" s="68"/>
      <c r="T11" s="68"/>
      <c r="U11" s="69"/>
    </row>
    <row r="12" spans="1:21" s="6" customFormat="1" ht="15" customHeight="1">
      <c r="A12" s="10">
        <f t="shared" si="0"/>
        <v>8</v>
      </c>
      <c r="B12" s="12" t="s">
        <v>23</v>
      </c>
      <c r="C12" s="41">
        <v>0.57309</v>
      </c>
      <c r="D12" s="17"/>
      <c r="E12" s="7"/>
      <c r="F12" s="7"/>
      <c r="G12" s="7"/>
      <c r="H12" s="7"/>
      <c r="I12" s="33" t="s">
        <v>104</v>
      </c>
      <c r="J12" s="29" t="s">
        <v>5</v>
      </c>
      <c r="K12" s="28"/>
      <c r="L12" s="29" t="s">
        <v>5</v>
      </c>
      <c r="M12" s="28"/>
      <c r="N12" s="29">
        <v>0.375</v>
      </c>
      <c r="O12" s="28" t="s">
        <v>6</v>
      </c>
      <c r="Q12" s="66"/>
      <c r="R12" s="68"/>
      <c r="S12" s="68"/>
      <c r="T12" s="68"/>
      <c r="U12" s="69"/>
    </row>
    <row r="13" spans="1:21" s="6" customFormat="1" ht="15" customHeight="1">
      <c r="A13" s="10">
        <f t="shared" si="0"/>
        <v>9</v>
      </c>
      <c r="B13" s="12" t="s">
        <v>24</v>
      </c>
      <c r="C13" s="41">
        <v>0.904177</v>
      </c>
      <c r="D13" s="17"/>
      <c r="E13" s="7"/>
      <c r="F13" s="7"/>
      <c r="G13" s="7"/>
      <c r="H13" s="7"/>
      <c r="I13" s="33" t="s">
        <v>105</v>
      </c>
      <c r="J13" s="29" t="s">
        <v>5</v>
      </c>
      <c r="K13" s="28"/>
      <c r="L13" s="29" t="s">
        <v>5</v>
      </c>
      <c r="M13" s="28"/>
      <c r="N13" s="29">
        <v>0.429</v>
      </c>
      <c r="O13" s="28" t="s">
        <v>6</v>
      </c>
      <c r="Q13" s="66"/>
      <c r="R13" s="68"/>
      <c r="S13" s="68"/>
      <c r="T13" s="68"/>
      <c r="U13" s="69"/>
    </row>
    <row r="14" spans="1:21" s="6" customFormat="1" ht="15" customHeight="1">
      <c r="A14" s="10">
        <f t="shared" si="0"/>
        <v>10</v>
      </c>
      <c r="B14" s="12" t="s">
        <v>25</v>
      </c>
      <c r="C14" s="41">
        <v>0.248</v>
      </c>
      <c r="D14" s="17"/>
      <c r="E14" s="7"/>
      <c r="F14" s="7"/>
      <c r="G14" s="7"/>
      <c r="H14" s="7"/>
      <c r="I14" s="33" t="s">
        <v>93</v>
      </c>
      <c r="J14" s="29" t="s">
        <v>5</v>
      </c>
      <c r="K14" s="28"/>
      <c r="L14" s="29" t="s">
        <v>5</v>
      </c>
      <c r="M14" s="28"/>
      <c r="N14" s="29">
        <v>3.713</v>
      </c>
      <c r="O14" s="28" t="s">
        <v>10</v>
      </c>
      <c r="Q14" s="66" t="s">
        <v>93</v>
      </c>
      <c r="R14" s="72">
        <v>8</v>
      </c>
      <c r="S14" s="70" t="s">
        <v>14</v>
      </c>
      <c r="T14" s="68"/>
      <c r="U14" s="69"/>
    </row>
    <row r="15" spans="1:21" s="6" customFormat="1" ht="15" customHeight="1">
      <c r="A15" s="10">
        <f t="shared" si="0"/>
        <v>11</v>
      </c>
      <c r="B15" s="12" t="s">
        <v>26</v>
      </c>
      <c r="C15" s="41">
        <v>0.92404</v>
      </c>
      <c r="D15" s="17"/>
      <c r="E15" s="7"/>
      <c r="F15" s="7"/>
      <c r="G15" s="7"/>
      <c r="H15" s="7"/>
      <c r="I15" s="33" t="s">
        <v>94</v>
      </c>
      <c r="J15" s="29" t="s">
        <v>5</v>
      </c>
      <c r="K15" s="28"/>
      <c r="L15" s="29" t="s">
        <v>5</v>
      </c>
      <c r="M15" s="28"/>
      <c r="N15" s="29">
        <v>2.544</v>
      </c>
      <c r="O15" s="28" t="s">
        <v>10</v>
      </c>
      <c r="Q15" s="66" t="s">
        <v>94</v>
      </c>
      <c r="R15" s="72">
        <f>11/3.6</f>
        <v>3.0555555555555554</v>
      </c>
      <c r="S15" s="70" t="s">
        <v>14</v>
      </c>
      <c r="T15" s="68"/>
      <c r="U15" s="69"/>
    </row>
    <row r="16" spans="1:21" s="6" customFormat="1" ht="15" customHeight="1">
      <c r="A16" s="10">
        <f t="shared" si="0"/>
        <v>12</v>
      </c>
      <c r="B16" s="12" t="s">
        <v>27</v>
      </c>
      <c r="C16" s="41">
        <v>0.404652</v>
      </c>
      <c r="D16" s="17"/>
      <c r="E16" s="7"/>
      <c r="F16" s="7"/>
      <c r="G16" s="7"/>
      <c r="H16" s="7"/>
      <c r="I16" s="33" t="s">
        <v>95</v>
      </c>
      <c r="J16" s="29" t="s">
        <v>5</v>
      </c>
      <c r="K16" s="28"/>
      <c r="L16" s="29" t="s">
        <v>5</v>
      </c>
      <c r="M16" s="28"/>
      <c r="N16" s="29">
        <v>2.052</v>
      </c>
      <c r="O16" s="28" t="s">
        <v>10</v>
      </c>
      <c r="Q16" s="66" t="s">
        <v>95</v>
      </c>
      <c r="R16" s="72">
        <f>7/3.6</f>
        <v>1.9444444444444444</v>
      </c>
      <c r="S16" s="70" t="s">
        <v>14</v>
      </c>
      <c r="T16" s="68"/>
      <c r="U16" s="69"/>
    </row>
    <row r="17" spans="1:21" s="6" customFormat="1" ht="15" customHeight="1" thickBot="1">
      <c r="A17" s="10">
        <f t="shared" si="0"/>
        <v>13</v>
      </c>
      <c r="B17" s="12" t="s">
        <v>28</v>
      </c>
      <c r="C17" s="41">
        <v>0.673229</v>
      </c>
      <c r="D17" s="17"/>
      <c r="E17" s="7"/>
      <c r="F17" s="7"/>
      <c r="G17" s="7"/>
      <c r="H17" s="7"/>
      <c r="I17" s="34" t="s">
        <v>99</v>
      </c>
      <c r="J17" s="35" t="s">
        <v>5</v>
      </c>
      <c r="K17" s="36"/>
      <c r="L17" s="35" t="s">
        <v>5</v>
      </c>
      <c r="M17" s="36"/>
      <c r="N17" s="35">
        <v>2.979</v>
      </c>
      <c r="O17" s="36" t="s">
        <v>10</v>
      </c>
      <c r="Q17" s="67" t="s">
        <v>106</v>
      </c>
      <c r="R17" s="73">
        <v>9.2</v>
      </c>
      <c r="S17" s="74" t="s">
        <v>14</v>
      </c>
      <c r="T17" s="74"/>
      <c r="U17" s="75"/>
    </row>
    <row r="18" spans="1:8" s="6" customFormat="1" ht="15" customHeight="1">
      <c r="A18" s="10">
        <f t="shared" si="0"/>
        <v>14</v>
      </c>
      <c r="B18" s="12" t="s">
        <v>29</v>
      </c>
      <c r="C18" s="41">
        <v>0.150179</v>
      </c>
      <c r="D18" s="17"/>
      <c r="E18" s="7"/>
      <c r="F18" s="7"/>
      <c r="G18" s="7"/>
      <c r="H18" s="7"/>
    </row>
    <row r="19" spans="1:8" s="6" customFormat="1" ht="15" customHeight="1">
      <c r="A19" s="10">
        <f t="shared" si="0"/>
        <v>15</v>
      </c>
      <c r="B19" s="12" t="s">
        <v>30</v>
      </c>
      <c r="C19" s="41">
        <v>0.167709</v>
      </c>
      <c r="D19" s="17"/>
      <c r="E19" s="7"/>
      <c r="F19" s="7"/>
      <c r="G19" s="7"/>
      <c r="H19" s="7"/>
    </row>
    <row r="20" spans="1:8" s="6" customFormat="1" ht="15" customHeight="1">
      <c r="A20" s="10">
        <f t="shared" si="0"/>
        <v>16</v>
      </c>
      <c r="B20" s="12" t="s">
        <v>31</v>
      </c>
      <c r="C20" s="41">
        <v>0.333984</v>
      </c>
      <c r="D20" s="17"/>
      <c r="E20" s="7"/>
      <c r="F20" s="7"/>
      <c r="G20" s="7"/>
      <c r="H20" s="7"/>
    </row>
    <row r="21" spans="1:8" s="6" customFormat="1" ht="15" customHeight="1">
      <c r="A21" s="10">
        <f t="shared" si="0"/>
        <v>17</v>
      </c>
      <c r="B21" s="12" t="s">
        <v>32</v>
      </c>
      <c r="C21" s="41">
        <v>0.357311</v>
      </c>
      <c r="D21" s="17"/>
      <c r="E21" s="7"/>
      <c r="F21" s="7"/>
      <c r="G21" s="7"/>
      <c r="H21" s="7"/>
    </row>
    <row r="22" spans="1:8" s="6" customFormat="1" ht="15" customHeight="1">
      <c r="A22" s="10">
        <f t="shared" si="0"/>
        <v>18</v>
      </c>
      <c r="B22" s="12" t="s">
        <v>2</v>
      </c>
      <c r="C22" s="41">
        <v>0.905061</v>
      </c>
      <c r="D22" s="17"/>
      <c r="E22" s="7"/>
      <c r="F22" s="7"/>
      <c r="G22" s="7"/>
      <c r="H22" s="7"/>
    </row>
    <row r="23" spans="1:8" s="6" customFormat="1" ht="15" customHeight="1">
      <c r="A23" s="10">
        <f t="shared" si="0"/>
        <v>19</v>
      </c>
      <c r="B23" s="12" t="s">
        <v>33</v>
      </c>
      <c r="C23" s="41">
        <v>0.526</v>
      </c>
      <c r="D23" s="17"/>
      <c r="E23" s="7"/>
      <c r="F23" s="7"/>
      <c r="G23" s="7"/>
      <c r="H23" s="7"/>
    </row>
    <row r="24" spans="1:8" s="6" customFormat="1" ht="15" customHeight="1">
      <c r="A24" s="10">
        <f t="shared" si="0"/>
        <v>20</v>
      </c>
      <c r="B24" s="12" t="s">
        <v>34</v>
      </c>
      <c r="C24" s="41">
        <v>0.161165</v>
      </c>
      <c r="D24" s="17"/>
      <c r="E24" s="7"/>
      <c r="F24" s="7"/>
      <c r="G24" s="7"/>
      <c r="H24" s="7"/>
    </row>
    <row r="25" spans="1:8" s="6" customFormat="1" ht="15" customHeight="1">
      <c r="A25" s="10">
        <f t="shared" si="0"/>
        <v>21</v>
      </c>
      <c r="B25" s="12" t="s">
        <v>35</v>
      </c>
      <c r="C25" s="41">
        <v>0.810418</v>
      </c>
      <c r="D25" s="17"/>
      <c r="E25" s="7"/>
      <c r="F25" s="7"/>
      <c r="G25" s="7"/>
      <c r="H25" s="7"/>
    </row>
    <row r="26" spans="1:8" s="6" customFormat="1" ht="15" customHeight="1">
      <c r="A26" s="10">
        <f t="shared" si="0"/>
        <v>22</v>
      </c>
      <c r="B26" s="12" t="s">
        <v>3</v>
      </c>
      <c r="C26" s="41">
        <v>0.505736</v>
      </c>
      <c r="D26" s="17"/>
      <c r="E26" s="7"/>
      <c r="F26" s="7"/>
      <c r="G26" s="7"/>
      <c r="H26" s="7"/>
    </row>
    <row r="27" spans="1:8" s="6" customFormat="1" ht="15" customHeight="1">
      <c r="A27" s="10">
        <f t="shared" si="0"/>
        <v>23</v>
      </c>
      <c r="B27" s="12" t="s">
        <v>36</v>
      </c>
      <c r="C27" s="41">
        <v>0.58414</v>
      </c>
      <c r="D27" s="17"/>
      <c r="E27" s="7"/>
      <c r="F27" s="7"/>
      <c r="G27" s="7"/>
      <c r="H27" s="7"/>
    </row>
    <row r="28" spans="1:8" s="6" customFormat="1" ht="15" customHeight="1">
      <c r="A28" s="10">
        <f t="shared" si="0"/>
        <v>24</v>
      </c>
      <c r="B28" s="12" t="s">
        <v>37</v>
      </c>
      <c r="C28" s="41">
        <v>0.34461</v>
      </c>
      <c r="D28" s="17"/>
      <c r="E28" s="7"/>
      <c r="F28" s="7"/>
      <c r="G28" s="7"/>
      <c r="H28" s="7"/>
    </row>
    <row r="29" spans="1:8" s="6" customFormat="1" ht="15" customHeight="1">
      <c r="A29" s="10">
        <f t="shared" si="0"/>
        <v>25</v>
      </c>
      <c r="B29" s="12" t="s">
        <v>38</v>
      </c>
      <c r="C29" s="41">
        <v>0.292495</v>
      </c>
      <c r="D29" s="17"/>
      <c r="E29" s="7"/>
      <c r="F29" s="7"/>
      <c r="G29" s="7"/>
      <c r="H29" s="7"/>
    </row>
    <row r="30" spans="1:8" s="6" customFormat="1" ht="15" customHeight="1">
      <c r="A30" s="10">
        <f t="shared" si="0"/>
        <v>26</v>
      </c>
      <c r="B30" s="12" t="s">
        <v>39</v>
      </c>
      <c r="C30" s="41">
        <v>0.177793</v>
      </c>
      <c r="D30" s="17"/>
      <c r="E30" s="7"/>
      <c r="F30" s="7"/>
      <c r="G30" s="7"/>
      <c r="H30" s="7"/>
    </row>
    <row r="31" spans="1:8" s="6" customFormat="1" ht="15" customHeight="1">
      <c r="A31" s="10">
        <f t="shared" si="0"/>
        <v>27</v>
      </c>
      <c r="B31" s="12" t="s">
        <v>40</v>
      </c>
      <c r="C31" s="41">
        <v>0.43604</v>
      </c>
      <c r="D31" s="17"/>
      <c r="E31" s="7"/>
      <c r="F31" s="7"/>
      <c r="G31" s="7"/>
      <c r="H31" s="7"/>
    </row>
    <row r="32" spans="1:8" s="6" customFormat="1" ht="15" customHeight="1">
      <c r="A32" s="10">
        <f t="shared" si="0"/>
        <v>28</v>
      </c>
      <c r="B32" s="12" t="s">
        <v>41</v>
      </c>
      <c r="C32" s="41">
        <v>0.503415</v>
      </c>
      <c r="D32" s="17"/>
      <c r="E32" s="7"/>
      <c r="F32" s="7"/>
      <c r="G32" s="7"/>
      <c r="H32" s="7"/>
    </row>
    <row r="33" spans="1:8" s="6" customFormat="1" ht="15" customHeight="1">
      <c r="A33" s="13">
        <f t="shared" si="0"/>
        <v>29</v>
      </c>
      <c r="B33" s="12" t="s">
        <v>42</v>
      </c>
      <c r="C33" s="41">
        <v>0.305</v>
      </c>
      <c r="D33" s="17"/>
      <c r="E33" s="7"/>
      <c r="F33" s="7"/>
      <c r="G33" s="7"/>
      <c r="H33" s="7"/>
    </row>
    <row r="34" spans="1:8" s="6" customFormat="1" ht="15" customHeight="1">
      <c r="A34" s="13">
        <f t="shared" si="0"/>
        <v>30</v>
      </c>
      <c r="B34" s="12" t="s">
        <v>43</v>
      </c>
      <c r="C34" s="41">
        <v>0.004541</v>
      </c>
      <c r="D34" s="17"/>
      <c r="E34" s="7"/>
      <c r="F34" s="7"/>
      <c r="G34" s="7"/>
      <c r="H34" s="7"/>
    </row>
    <row r="35" spans="1:8" s="6" customFormat="1" ht="15" customHeight="1">
      <c r="A35" s="13">
        <f t="shared" si="0"/>
        <v>31</v>
      </c>
      <c r="B35" s="12" t="s">
        <v>44</v>
      </c>
      <c r="C35" s="41">
        <v>0.248</v>
      </c>
      <c r="D35" s="17"/>
      <c r="E35" s="7"/>
      <c r="F35" s="7"/>
      <c r="G35" s="7"/>
      <c r="H35" s="7"/>
    </row>
    <row r="36" spans="1:8" s="6" customFormat="1" ht="15" customHeight="1">
      <c r="A36" s="13" t="e">
        <f>#REF!+1</f>
        <v>#REF!</v>
      </c>
      <c r="B36" s="14" t="s">
        <v>52</v>
      </c>
      <c r="C36" s="41"/>
      <c r="D36" s="17"/>
      <c r="E36" s="7"/>
      <c r="F36" s="7"/>
      <c r="G36" s="7"/>
      <c r="H36" s="7"/>
    </row>
    <row r="37" spans="1:8" s="6" customFormat="1" ht="15" customHeight="1">
      <c r="A37" s="13" t="e">
        <f t="shared" si="0"/>
        <v>#REF!</v>
      </c>
      <c r="B37" s="14" t="s">
        <v>51</v>
      </c>
      <c r="C37" s="41"/>
      <c r="D37" s="17"/>
      <c r="E37" s="7"/>
      <c r="F37" s="7"/>
      <c r="G37" s="7"/>
      <c r="H37" s="7"/>
    </row>
    <row r="38" spans="1:8" s="6" customFormat="1" ht="15" customHeight="1">
      <c r="A38" s="13" t="e">
        <f t="shared" si="0"/>
        <v>#REF!</v>
      </c>
      <c r="B38" s="14" t="s">
        <v>54</v>
      </c>
      <c r="C38" s="41"/>
      <c r="D38" s="17"/>
      <c r="E38" s="7"/>
      <c r="F38" s="7"/>
      <c r="G38" s="7"/>
      <c r="H38" s="7"/>
    </row>
    <row r="39" spans="1:15" s="6" customFormat="1" ht="15" customHeight="1">
      <c r="A39" s="13" t="e">
        <f t="shared" si="0"/>
        <v>#REF!</v>
      </c>
      <c r="B39" s="14" t="s">
        <v>53</v>
      </c>
      <c r="C39" s="41"/>
      <c r="D39" s="17"/>
      <c r="E39" s="7"/>
      <c r="F39" s="7"/>
      <c r="G39" s="7"/>
      <c r="H39" s="7"/>
      <c r="I39"/>
      <c r="J39"/>
      <c r="K39"/>
      <c r="L39"/>
      <c r="M39"/>
      <c r="N39"/>
      <c r="O39"/>
    </row>
  </sheetData>
  <sheetProtection/>
  <mergeCells count="8">
    <mergeCell ref="R3:S3"/>
    <mergeCell ref="T3:U3"/>
    <mergeCell ref="Q2:U2"/>
    <mergeCell ref="A1:L1"/>
    <mergeCell ref="J3:K3"/>
    <mergeCell ref="L3:M3"/>
    <mergeCell ref="N3:O3"/>
    <mergeCell ref="I2:O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</dc:creator>
  <cp:keywords/>
  <dc:description/>
  <cp:lastModifiedBy>dmundjar</cp:lastModifiedBy>
  <cp:lastPrinted>2013-08-19T17:20:50Z</cp:lastPrinted>
  <dcterms:created xsi:type="dcterms:W3CDTF">2013-08-18T15:20:27Z</dcterms:created>
  <dcterms:modified xsi:type="dcterms:W3CDTF">2017-05-04T07:44:06Z</dcterms:modified>
  <cp:category/>
  <cp:version/>
  <cp:contentType/>
  <cp:contentStatus/>
</cp:coreProperties>
</file>